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53b27be38a85627/Desktop/"/>
    </mc:Choice>
  </mc:AlternateContent>
  <xr:revisionPtr revIDLastSave="0" documentId="8_{6F1CF079-B4A9-4FE4-A7C1-5034997E70A9}" xr6:coauthVersionLast="47" xr6:coauthVersionMax="47" xr10:uidLastSave="{00000000-0000-0000-0000-000000000000}"/>
  <bookViews>
    <workbookView xWindow="-110" yWindow="-110" windowWidth="18590" windowHeight="11620" xr2:uid="{9B7575F9-D676-4D7D-A189-06D0748D2581}"/>
  </bookViews>
  <sheets>
    <sheet name="Summary" sheetId="5" r:id="rId1"/>
    <sheet name="Processed" sheetId="2" r:id="rId2"/>
    <sheet name="Processed (per MW)" sheetId="6" r:id="rId3"/>
    <sheet name="Processed (per TWh)" sheetId="8" r:id="rId4"/>
    <sheet name="Raw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5" l="1"/>
  <c r="G39" i="5"/>
  <c r="G38" i="5"/>
  <c r="G37" i="5"/>
  <c r="G36" i="5"/>
  <c r="G35" i="5"/>
  <c r="G34" i="5"/>
  <c r="G33" i="5"/>
  <c r="G32" i="5"/>
  <c r="G31" i="5"/>
  <c r="G30" i="5"/>
  <c r="G29" i="5"/>
  <c r="G28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G27" i="5"/>
  <c r="F27" i="5"/>
  <c r="D27" i="5"/>
  <c r="C27" i="5"/>
  <c r="G8" i="5"/>
  <c r="F8" i="5"/>
  <c r="D8" i="5"/>
  <c r="C8" i="5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Q9" i="8"/>
  <c r="P9" i="8"/>
  <c r="O9" i="8"/>
  <c r="N9" i="8"/>
  <c r="M9" i="8"/>
  <c r="L9" i="8"/>
  <c r="K9" i="8"/>
  <c r="J9" i="8"/>
  <c r="I9" i="8"/>
  <c r="H9" i="8"/>
  <c r="G9" i="8"/>
  <c r="F9" i="8"/>
  <c r="E9" i="8"/>
  <c r="D9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Q3" i="8"/>
  <c r="P3" i="8"/>
  <c r="O3" i="8"/>
  <c r="N3" i="8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E27" i="5"/>
  <c r="B27" i="5"/>
  <c r="E8" i="5"/>
  <c r="B18" i="1"/>
  <c r="B17" i="1"/>
  <c r="B16" i="1"/>
  <c r="B15" i="1"/>
  <c r="E18" i="1"/>
  <c r="E17" i="1"/>
  <c r="E16" i="1"/>
  <c r="E15" i="1"/>
</calcChain>
</file>

<file path=xl/sharedStrings.xml><?xml version="1.0" encoding="utf-8"?>
<sst xmlns="http://schemas.openxmlformats.org/spreadsheetml/2006/main" count="474" uniqueCount="46">
  <si>
    <t>Impact</t>
  </si>
  <si>
    <t>Employment</t>
  </si>
  <si>
    <t>Labor Income</t>
  </si>
  <si>
    <t>Value Added</t>
  </si>
  <si>
    <t>Output</t>
  </si>
  <si>
    <t>Total</t>
  </si>
  <si>
    <t>Direct</t>
  </si>
  <si>
    <t>Indirect</t>
  </si>
  <si>
    <t>Induced</t>
  </si>
  <si>
    <t>SOO Green CapEx</t>
  </si>
  <si>
    <t>SOO Green OpEx</t>
  </si>
  <si>
    <t>Offshore Wind Low CapEx</t>
  </si>
  <si>
    <t>Offshore Wind High CapEx</t>
  </si>
  <si>
    <t>Offshore Wind Low OpEx</t>
  </si>
  <si>
    <t>Offshore Wind High OpEx</t>
  </si>
  <si>
    <t>Utility Energy Storage High CapEx</t>
  </si>
  <si>
    <t>Utility Energy Storage Low CapEx</t>
  </si>
  <si>
    <t>Utility Energy Storage Low OpEx</t>
  </si>
  <si>
    <t>Utility Energy Storage High OpEx</t>
  </si>
  <si>
    <t>Illinois Power Agency 2023 Clean Energy Study</t>
  </si>
  <si>
    <t>Raw IMPLAN Output</t>
  </si>
  <si>
    <t>Not Available</t>
  </si>
  <si>
    <t>Component</t>
  </si>
  <si>
    <t>Metric</t>
  </si>
  <si>
    <t>By Metric</t>
  </si>
  <si>
    <t>Processed IMPLAN Output</t>
  </si>
  <si>
    <t>Effect</t>
  </si>
  <si>
    <t>Units: $ and FTE-years</t>
  </si>
  <si>
    <t>Units: $/MW, FTE-years/MW</t>
  </si>
  <si>
    <t>Units: $/TWh, FTE-years/TWh</t>
  </si>
  <si>
    <t>Case</t>
  </si>
  <si>
    <t>Comparison of Value Added</t>
  </si>
  <si>
    <t>$</t>
  </si>
  <si>
    <t>$/MW</t>
  </si>
  <si>
    <t>$/TWh</t>
  </si>
  <si>
    <t>Direct Impact</t>
  </si>
  <si>
    <t>Total Impact</t>
  </si>
  <si>
    <t>Comparison of Employment</t>
  </si>
  <si>
    <t>FTE-years</t>
  </si>
  <si>
    <t>FTE-years/MW</t>
  </si>
  <si>
    <t>FTE-years/TWh</t>
  </si>
  <si>
    <t>IMPLAN Output Summary Tables</t>
  </si>
  <si>
    <t>DG Energy Storage Low CapEx</t>
  </si>
  <si>
    <t>DG Energy Storage High CapEx</t>
  </si>
  <si>
    <t>DG Energy Storage Low OpEx</t>
  </si>
  <si>
    <t>DG Energy Storage High OpEx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</si>
</sst>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164" formatCode="#,##0.00;\(#,##0.00\)"/>
    <numFmt numFmtId="165" formatCode="\$#,##0.00;\$\(#,##0.00\)"/>
    <numFmt numFmtId="166" formatCode="#,##0.000"/>
    <numFmt numFmtId="167" formatCode="#,##0.000_);\(#,##0.000\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5" fontId="0" fillId="0" borderId="1" xfId="0" applyNumberForma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4" fillId="0" borderId="0" xfId="0" applyFont="1"/>
    <xf numFmtId="3" fontId="0" fillId="3" borderId="1" xfId="0" applyNumberFormat="1" applyFill="1" applyBorder="1"/>
    <xf numFmtId="42" fontId="0" fillId="4" borderId="1" xfId="0" applyNumberFormat="1" applyFill="1" applyBorder="1"/>
    <xf numFmtId="42" fontId="0" fillId="5" borderId="1" xfId="0" applyNumberFormat="1" applyFill="1" applyBorder="1"/>
    <xf numFmtId="42" fontId="1" fillId="5" borderId="1" xfId="0" applyNumberFormat="1" applyFont="1" applyFill="1" applyBorder="1" applyAlignment="1">
      <alignment horizontal="center"/>
    </xf>
    <xf numFmtId="42" fontId="0" fillId="6" borderId="1" xfId="0" applyNumberFormat="1" applyFill="1" applyBorder="1"/>
    <xf numFmtId="42" fontId="1" fillId="6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3" fontId="0" fillId="0" borderId="0" xfId="0" applyNumberFormat="1"/>
    <xf numFmtId="42" fontId="3" fillId="4" borderId="1" xfId="0" applyNumberFormat="1" applyFont="1" applyFill="1" applyBorder="1"/>
    <xf numFmtId="42" fontId="3" fillId="6" borderId="1" xfId="0" applyNumberFormat="1" applyFont="1" applyFill="1" applyBorder="1"/>
    <xf numFmtId="42" fontId="3" fillId="5" borderId="1" xfId="0" applyNumberFormat="1" applyFont="1" applyFill="1" applyBorder="1"/>
    <xf numFmtId="166" fontId="3" fillId="3" borderId="1" xfId="0" applyNumberFormat="1" applyFont="1" applyFill="1" applyBorder="1"/>
    <xf numFmtId="166" fontId="0" fillId="0" borderId="0" xfId="0" applyNumberFormat="1"/>
    <xf numFmtId="0" fontId="0" fillId="0" borderId="1" xfId="0" applyBorder="1" applyAlignment="1">
      <alignment vertical="center" wrapText="1"/>
    </xf>
    <xf numFmtId="5" fontId="5" fillId="0" borderId="1" xfId="0" applyNumberFormat="1" applyFont="1" applyBorder="1"/>
    <xf numFmtId="5" fontId="5" fillId="0" borderId="1" xfId="0" applyNumberFormat="1" applyFont="1" applyBorder="1" applyAlignment="1">
      <alignment horizontal="center"/>
    </xf>
    <xf numFmtId="37" fontId="5" fillId="0" borderId="1" xfId="0" applyNumberFormat="1" applyFont="1" applyBorder="1"/>
    <xf numFmtId="167" fontId="5" fillId="0" borderId="1" xfId="0" applyNumberFormat="1" applyFont="1" applyBorder="1"/>
    <xf numFmtId="8" fontId="0" fillId="6" borderId="1" xfId="0" applyNumberFormat="1" applyFill="1" applyBorder="1"/>
    <xf numFmtId="8" fontId="0" fillId="5" borderId="1" xfId="0" applyNumberFormat="1" applyFill="1" applyBorder="1"/>
    <xf numFmtId="8" fontId="0" fillId="4" borderId="1" xfId="0" applyNumberFormat="1" applyFill="1" applyBorder="1"/>
    <xf numFmtId="166" fontId="0" fillId="3" borderId="1" xfId="0" applyNumberFormat="1" applyFill="1" applyBorder="1"/>
    <xf numFmtId="8" fontId="3" fillId="4" borderId="1" xfId="0" applyNumberFormat="1" applyFont="1" applyFill="1" applyBorder="1"/>
    <xf numFmtId="8" fontId="3" fillId="6" borderId="1" xfId="0" applyNumberFormat="1" applyFont="1" applyFill="1" applyBorder="1"/>
    <xf numFmtId="8" fontId="3" fillId="5" borderId="1" xfId="0" applyNumberFormat="1" applyFont="1" applyFill="1" applyBorder="1"/>
    <xf numFmtId="166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43C8B-7BA3-40D5-88F2-4F11D73E810C}">
  <dimension ref="A1:G40"/>
  <sheetViews>
    <sheetView tabSelected="1" workbookViewId="0"/>
  </sheetViews>
  <sheetFormatPr defaultRowHeight="14.5" x14ac:dyDescent="0.35"/>
  <cols>
    <col min="1" max="1" width="31" customWidth="1"/>
    <col min="2" max="7" width="14.26953125" customWidth="1"/>
  </cols>
  <sheetData>
    <row r="1" spans="1:7" x14ac:dyDescent="0.35">
      <c r="A1" s="1" t="s">
        <v>19</v>
      </c>
    </row>
    <row r="2" spans="1:7" x14ac:dyDescent="0.35">
      <c r="A2" t="s">
        <v>41</v>
      </c>
    </row>
    <row r="4" spans="1:7" x14ac:dyDescent="0.35">
      <c r="A4" s="8" t="s">
        <v>31</v>
      </c>
    </row>
    <row r="6" spans="1:7" x14ac:dyDescent="0.35">
      <c r="A6" s="35" t="s">
        <v>30</v>
      </c>
      <c r="B6" s="36" t="s">
        <v>35</v>
      </c>
      <c r="C6" s="36"/>
      <c r="D6" s="36"/>
      <c r="E6" s="36" t="s">
        <v>36</v>
      </c>
      <c r="F6" s="36"/>
      <c r="G6" s="36"/>
    </row>
    <row r="7" spans="1:7" x14ac:dyDescent="0.35">
      <c r="A7" s="35"/>
      <c r="B7" s="2" t="s">
        <v>32</v>
      </c>
      <c r="C7" s="2" t="s">
        <v>33</v>
      </c>
      <c r="D7" s="2" t="s">
        <v>34</v>
      </c>
      <c r="E7" s="2" t="s">
        <v>32</v>
      </c>
      <c r="F7" s="2" t="s">
        <v>33</v>
      </c>
      <c r="G7" s="2" t="s">
        <v>34</v>
      </c>
    </row>
    <row r="8" spans="1:7" ht="15" customHeight="1" x14ac:dyDescent="0.35">
      <c r="A8" s="22" t="s">
        <v>9</v>
      </c>
      <c r="B8" s="23">
        <f>INDEX(Processed!$D$19:$Q$19,1,MATCH($A8,Processed!$D$5:$Q$5,0))</f>
        <v>23716910.097158466</v>
      </c>
      <c r="C8" s="23">
        <f>INDEX('Processed (per MW)'!$D$19:$Q$19,1,MATCH($A8,'Processed (per MW)'!$D$5:$Q$5,0))</f>
        <v>11293.766712932602</v>
      </c>
      <c r="D8" s="23">
        <f>INDEX('Processed (per TWh)'!$D$19:$Q$19,1,MATCH($A8,'Processed (per MW)'!$D$5:$Q$5,0))</f>
        <v>89288.879081069972</v>
      </c>
      <c r="E8" s="23">
        <f>INDEX(Processed!$D$22:$Q$22,1,MATCH($A8,Processed!$D$5:$Q$5,0))</f>
        <v>237744695.20272127</v>
      </c>
      <c r="F8" s="23">
        <f>INDEX('Processed (per MW)'!$D$22:$Q$22,1,MATCH($A8,'Processed (per MW)'!$D$5:$Q$5,0))</f>
        <v>113211.75962034347</v>
      </c>
      <c r="G8" s="23">
        <f>INDEX('Processed (per TWh)'!$D$22:$Q$22,1,MATCH($A8,'Processed (per MW)'!$D$5:$Q$5,0))</f>
        <v>895055.7747682716</v>
      </c>
    </row>
    <row r="9" spans="1:7" ht="15" customHeight="1" x14ac:dyDescent="0.35">
      <c r="A9" s="22" t="s">
        <v>10</v>
      </c>
      <c r="B9" s="24" t="str">
        <f>INDEX(Processed!$D$19:$Q$19,1,MATCH($A9,Processed!$D$5:$Q$5,0))</f>
        <v>Not Available</v>
      </c>
      <c r="C9" s="24" t="str">
        <f>INDEX('Processed (per MW)'!$D$19:$Q$19,1,MATCH($A9,'Processed (per MW)'!$D$5:$Q$5,0))</f>
        <v>Not Available</v>
      </c>
      <c r="D9" s="24" t="str">
        <f>INDEX('Processed (per TWh)'!$D$19:$Q$19,1,MATCH($A9,'Processed (per MW)'!$D$5:$Q$5,0))</f>
        <v>Not Available</v>
      </c>
      <c r="E9" s="24" t="str">
        <f>INDEX(Processed!$D$22:$Q$22,1,MATCH($A9,Processed!$D$5:$Q$5,0))</f>
        <v>Not Available</v>
      </c>
      <c r="F9" s="24" t="str">
        <f>INDEX('Processed (per MW)'!$D$22:$Q$22,1,MATCH($A9,'Processed (per MW)'!$D$5:$Q$5,0))</f>
        <v>Not Available</v>
      </c>
      <c r="G9" s="24" t="str">
        <f>INDEX('Processed (per TWh)'!$D$22:$Q$22,1,MATCH($A9,'Processed (per MW)'!$D$5:$Q$5,0))</f>
        <v>Not Available</v>
      </c>
    </row>
    <row r="10" spans="1:7" ht="15" customHeight="1" x14ac:dyDescent="0.35">
      <c r="A10" s="22" t="s">
        <v>11</v>
      </c>
      <c r="B10" s="23">
        <f>INDEX(Processed!$D$19:$Q$19,1,MATCH($A10,Processed!$D$5:$Q$5,0))</f>
        <v>21531292.968978837</v>
      </c>
      <c r="C10" s="23">
        <f>INDEX('Processed (per MW)'!$D$19:$Q$19,1,MATCH($A10,'Processed (per MW)'!$D$5:$Q$5,0))</f>
        <v>107656.46484489419</v>
      </c>
      <c r="D10" s="23">
        <f>INDEX('Processed (per TWh)'!$D$19:$Q$19,1,MATCH($A10,'Processed (per MW)'!$D$5:$Q$5,0))</f>
        <v>1575298.7048631473</v>
      </c>
      <c r="E10" s="23">
        <f>INDEX(Processed!$D$22:$Q$22,1,MATCH($A10,Processed!$D$5:$Q$5,0))</f>
        <v>61144172.229324557</v>
      </c>
      <c r="F10" s="23">
        <f>INDEX('Processed (per MW)'!$D$22:$Q$22,1,MATCH($A10,'Processed (per MW)'!$D$5:$Q$5,0))</f>
        <v>305720.8611466228</v>
      </c>
      <c r="G10" s="23">
        <f>INDEX('Processed (per TWh)'!$D$22:$Q$22,1,MATCH($A10,'Processed (per MW)'!$D$5:$Q$5,0))</f>
        <v>4473504.4691258203</v>
      </c>
    </row>
    <row r="11" spans="1:7" ht="15" customHeight="1" x14ac:dyDescent="0.35">
      <c r="A11" s="22" t="s">
        <v>12</v>
      </c>
      <c r="B11" s="23">
        <f>INDEX(Processed!$D$19:$Q$19,1,MATCH($A11,Processed!$D$5:$Q$5,0))</f>
        <v>62120274.668937206</v>
      </c>
      <c r="C11" s="23">
        <f>INDEX('Processed (per MW)'!$D$19:$Q$19,1,MATCH($A11,'Processed (per MW)'!$D$5:$Q$5,0))</f>
        <v>310601.37334468606</v>
      </c>
      <c r="D11" s="23">
        <f>INDEX('Processed (per TWh)'!$D$19:$Q$19,1,MATCH($A11,'Processed (per MW)'!$D$5:$Q$5,0))</f>
        <v>4544919.2657732368</v>
      </c>
      <c r="E11" s="23">
        <f>INDEX(Processed!$D$22:$Q$22,1,MATCH($A11,Processed!$D$5:$Q$5,0))</f>
        <v>153688670.94990399</v>
      </c>
      <c r="F11" s="23">
        <f>INDEX('Processed (per MW)'!$D$22:$Q$22,1,MATCH($A11,'Processed (per MW)'!$D$5:$Q$5,0))</f>
        <v>768443.35474951996</v>
      </c>
      <c r="G11" s="23">
        <f>INDEX('Processed (per TWh)'!$D$22:$Q$22,1,MATCH($A11,'Processed (per MW)'!$D$5:$Q$5,0))</f>
        <v>11244357.904949564</v>
      </c>
    </row>
    <row r="12" spans="1:7" ht="15" customHeight="1" x14ac:dyDescent="0.35">
      <c r="A12" s="22" t="s">
        <v>13</v>
      </c>
      <c r="B12" s="23">
        <f>INDEX(Processed!$D$19:$Q$19,1,MATCH($A12,Processed!$D$5:$Q$5,0))</f>
        <v>14238943.896531165</v>
      </c>
      <c r="C12" s="23">
        <f>INDEX('Processed (per MW)'!$D$19:$Q$19,1,MATCH($A12,'Processed (per MW)'!$D$5:$Q$5,0))</f>
        <v>71194.719482655826</v>
      </c>
      <c r="D12" s="23">
        <f>INDEX('Processed (per TWh)'!$D$19:$Q$19,1,MATCH($A12,'Processed (per MW)'!$D$5:$Q$5,0))</f>
        <v>1041766.9719668662</v>
      </c>
      <c r="E12" s="23">
        <f>INDEX(Processed!$D$22:$Q$22,1,MATCH($A12,Processed!$D$5:$Q$5,0))</f>
        <v>36676720.375855878</v>
      </c>
      <c r="F12" s="23">
        <f>INDEX('Processed (per MW)'!$D$22:$Q$22,1,MATCH($A12,'Processed (per MW)'!$D$5:$Q$5,0))</f>
        <v>183383.60187927939</v>
      </c>
      <c r="G12" s="23">
        <f>INDEX('Processed (per TWh)'!$D$22:$Q$22,1,MATCH($A12,'Processed (per MW)'!$D$5:$Q$5,0))</f>
        <v>2683386.928502406</v>
      </c>
    </row>
    <row r="13" spans="1:7" ht="15" customHeight="1" x14ac:dyDescent="0.35">
      <c r="A13" s="22" t="s">
        <v>14</v>
      </c>
      <c r="B13" s="23">
        <f>INDEX(Processed!$D$19:$Q$19,1,MATCH($A13,Processed!$D$5:$Q$5,0))</f>
        <v>48537435.973676264</v>
      </c>
      <c r="C13" s="23">
        <f>INDEX('Processed (per MW)'!$D$19:$Q$19,1,MATCH($A13,'Processed (per MW)'!$D$5:$Q$5,0))</f>
        <v>242687.17986838132</v>
      </c>
      <c r="D13" s="23">
        <f>INDEX('Processed (per TWh)'!$D$19:$Q$19,1,MATCH($A13,'Processed (per MW)'!$D$5:$Q$5,0))</f>
        <v>3551155.0623955149</v>
      </c>
      <c r="E13" s="23">
        <f>INDEX(Processed!$D$22:$Q$22,1,MATCH($A13,Processed!$D$5:$Q$5,0))</f>
        <v>111436227.98981147</v>
      </c>
      <c r="F13" s="23">
        <f>INDEX('Processed (per MW)'!$D$22:$Q$22,1,MATCH($A13,'Processed (per MW)'!$D$5:$Q$5,0))</f>
        <v>557181.13994905737</v>
      </c>
      <c r="G13" s="23">
        <f>INDEX('Processed (per TWh)'!$D$22:$Q$22,1,MATCH($A13,'Processed (per MW)'!$D$5:$Q$5,0))</f>
        <v>8153033.163410157</v>
      </c>
    </row>
    <row r="14" spans="1:7" ht="15" customHeight="1" x14ac:dyDescent="0.35">
      <c r="A14" s="22" t="s">
        <v>16</v>
      </c>
      <c r="B14" s="23">
        <f>INDEX(Processed!$D$19:$Q$19,1,MATCH($A14,Processed!$D$5:$Q$5,0))</f>
        <v>955222329.31283176</v>
      </c>
      <c r="C14" s="23">
        <f>INDEX('Processed (per MW)'!$D$19:$Q$19,1,MATCH($A14,'Processed (per MW)'!$D$5:$Q$5,0))</f>
        <v>127362.97724171091</v>
      </c>
      <c r="D14" s="23">
        <f>INDEX('Processed (per TWh)'!$D$19:$Q$19,1,MATCH($A14,'Processed (per MW)'!$D$5:$Q$5,0))</f>
        <v>5849705.9581808215</v>
      </c>
      <c r="E14" s="23">
        <f>INDEX(Processed!$D$22:$Q$22,1,MATCH($A14,Processed!$D$5:$Q$5,0))</f>
        <v>1969419165.581495</v>
      </c>
      <c r="F14" s="23">
        <f>INDEX('Processed (per MW)'!$D$22:$Q$22,1,MATCH($A14,'Processed (per MW)'!$D$5:$Q$5,0))</f>
        <v>262589.22207753267</v>
      </c>
      <c r="G14" s="23">
        <f>INDEX('Processed (per TWh)'!$D$22:$Q$22,1,MATCH($A14,'Processed (per MW)'!$D$5:$Q$5,0))</f>
        <v>12060567.130319506</v>
      </c>
    </row>
    <row r="15" spans="1:7" ht="15" customHeight="1" x14ac:dyDescent="0.35">
      <c r="A15" s="22" t="s">
        <v>15</v>
      </c>
      <c r="B15" s="23">
        <f>INDEX(Processed!$D$19:$Q$19,1,MATCH($A15,Processed!$D$5:$Q$5,0))</f>
        <v>4389417133.3207598</v>
      </c>
      <c r="C15" s="23">
        <f>INDEX('Processed (per MW)'!$D$19:$Q$19,1,MATCH($A15,'Processed (per MW)'!$D$5:$Q$5,0))</f>
        <v>585255.61777610134</v>
      </c>
      <c r="D15" s="23">
        <f>INDEX('Processed (per TWh)'!$D$19:$Q$19,1,MATCH($A15,'Processed (per MW)'!$D$5:$Q$5,0))</f>
        <v>26880443.190852556</v>
      </c>
      <c r="E15" s="23">
        <f>INDEX(Processed!$D$22:$Q$22,1,MATCH($A15,Processed!$D$5:$Q$5,0))</f>
        <v>8836463186.7579174</v>
      </c>
      <c r="F15" s="23">
        <f>INDEX('Processed (per MW)'!$D$22:$Q$22,1,MATCH($A15,'Processed (per MW)'!$D$5:$Q$5,0))</f>
        <v>1178195.0915677224</v>
      </c>
      <c r="G15" s="23">
        <f>INDEX('Processed (per TWh)'!$D$22:$Q$22,1,MATCH($A15,'Processed (per MW)'!$D$5:$Q$5,0))</f>
        <v>54113801.328334272</v>
      </c>
    </row>
    <row r="16" spans="1:7" ht="15" customHeight="1" x14ac:dyDescent="0.35">
      <c r="A16" s="22" t="s">
        <v>17</v>
      </c>
      <c r="B16" s="23">
        <f>INDEX(Processed!$D$19:$Q$19,1,MATCH($A16,Processed!$D$5:$Q$5,0))</f>
        <v>468747668.43389243</v>
      </c>
      <c r="C16" s="23">
        <f>INDEX('Processed (per MW)'!$D$19:$Q$19,1,MATCH($A16,'Processed (per MW)'!$D$5:$Q$5,0))</f>
        <v>62499.689124518991</v>
      </c>
      <c r="D16" s="23">
        <f>INDEX('Processed (per TWh)'!$D$19:$Q$19,1,MATCH($A16,'Processed (per MW)'!$D$5:$Q$5,0))</f>
        <v>2870573.6295901663</v>
      </c>
      <c r="E16" s="23">
        <f>INDEX(Processed!$D$22:$Q$22,1,MATCH($A16,Processed!$D$5:$Q$5,0))</f>
        <v>1138331500.611094</v>
      </c>
      <c r="F16" s="23">
        <f>INDEX('Processed (per MW)'!$D$22:$Q$22,1,MATCH($A16,'Processed (per MW)'!$D$5:$Q$5,0))</f>
        <v>151777.53341481253</v>
      </c>
      <c r="G16" s="23">
        <f>INDEX('Processed (per TWh)'!$D$22:$Q$22,1,MATCH($A16,'Processed (per MW)'!$D$5:$Q$5,0))</f>
        <v>6971052.0338232853</v>
      </c>
    </row>
    <row r="17" spans="1:7" ht="15" customHeight="1" x14ac:dyDescent="0.35">
      <c r="A17" s="22" t="s">
        <v>18</v>
      </c>
      <c r="B17" s="23">
        <f>INDEX(Processed!$D$19:$Q$19,1,MATCH($A17,Processed!$D$5:$Q$5,0))</f>
        <v>2138701223.4233496</v>
      </c>
      <c r="C17" s="23">
        <f>INDEX('Processed (per MW)'!$D$19:$Q$19,1,MATCH($A17,'Processed (per MW)'!$D$5:$Q$5,0))</f>
        <v>285160.16312311328</v>
      </c>
      <c r="D17" s="23">
        <f>INDEX('Processed (per TWh)'!$D$19:$Q$19,1,MATCH($A17,'Processed (per MW)'!$D$5:$Q$5,0))</f>
        <v>13097237.057291348</v>
      </c>
      <c r="E17" s="23">
        <f>INDEX(Processed!$D$22:$Q$22,1,MATCH($A17,Processed!$D$5:$Q$5,0))</f>
        <v>4490941843.483532</v>
      </c>
      <c r="F17" s="23">
        <f>INDEX('Processed (per MW)'!$D$22:$Q$22,1,MATCH($A17,'Processed (per MW)'!$D$5:$Q$5,0))</f>
        <v>598792.24579780421</v>
      </c>
      <c r="G17" s="23">
        <f>INDEX('Processed (per TWh)'!$D$22:$Q$22,1,MATCH($A17,'Processed (per MW)'!$D$5:$Q$5,0))</f>
        <v>27502172.482261587</v>
      </c>
    </row>
    <row r="18" spans="1:7" ht="15" customHeight="1" x14ac:dyDescent="0.35">
      <c r="A18" s="22" t="s">
        <v>42</v>
      </c>
      <c r="B18" s="23">
        <f>INDEX(Processed!$D$19:$Q$19,1,MATCH($A18,Processed!$D$5:$Q$5,0))</f>
        <v>247842238.00999999</v>
      </c>
      <c r="C18" s="23">
        <f>INDEX('Processed (per MW)'!$D$19:$Q$19,1,MATCH($A18,'Processed (per MW)'!$D$5:$Q$5,0))</f>
        <v>247842.23801</v>
      </c>
      <c r="D18" s="23">
        <f>INDEX('Processed (per TWh)'!$D$19:$Q$19,1,MATCH($A18,'Processed (per MW)'!$D$5:$Q$5,0))</f>
        <v>11383246.904039556</v>
      </c>
      <c r="E18" s="23">
        <f>INDEX(Processed!$D$22:$Q$22,1,MATCH($A18,Processed!$D$5:$Q$5,0))</f>
        <v>510450821.67000002</v>
      </c>
      <c r="F18" s="23">
        <f>INDEX('Processed (per MW)'!$D$22:$Q$22,1,MATCH($A18,'Processed (per MW)'!$D$5:$Q$5,0))</f>
        <v>510450.82167000003</v>
      </c>
      <c r="G18" s="23">
        <f>INDEX('Processed (per TWh)'!$D$22:$Q$22,1,MATCH($A18,'Processed (per MW)'!$D$5:$Q$5,0))</f>
        <v>23444703.300351206</v>
      </c>
    </row>
    <row r="19" spans="1:7" ht="15" customHeight="1" x14ac:dyDescent="0.35">
      <c r="A19" s="22" t="s">
        <v>43</v>
      </c>
      <c r="B19" s="23">
        <f>INDEX(Processed!$D$19:$Q$19,1,MATCH($A19,Processed!$D$5:$Q$5,0))</f>
        <v>1012083017.9400001</v>
      </c>
      <c r="C19" s="23">
        <f>INDEX('Processed (per MW)'!$D$19:$Q$19,1,MATCH($A19,'Processed (per MW)'!$D$5:$Q$5,0))</f>
        <v>1012083.01794</v>
      </c>
      <c r="D19" s="23">
        <f>INDEX('Processed (per TWh)'!$D$19:$Q$19,1,MATCH($A19,'Processed (per MW)'!$D$5:$Q$5,0))</f>
        <v>46484372.369699441</v>
      </c>
      <c r="E19" s="23">
        <f>INDEX(Processed!$D$22:$Q$22,1,MATCH($A19,Processed!$D$5:$Q$5,0))</f>
        <v>2036437849.9400001</v>
      </c>
      <c r="F19" s="23">
        <f>INDEX('Processed (per MW)'!$D$22:$Q$22,1,MATCH($A19,'Processed (per MW)'!$D$5:$Q$5,0))</f>
        <v>2036437.8499400001</v>
      </c>
      <c r="G19" s="23">
        <f>INDEX('Processed (per TWh)'!$D$22:$Q$22,1,MATCH($A19,'Processed (per MW)'!$D$5:$Q$5,0))</f>
        <v>93532381.876180261</v>
      </c>
    </row>
    <row r="20" spans="1:7" ht="15" customHeight="1" x14ac:dyDescent="0.35">
      <c r="A20" s="22" t="s">
        <v>44</v>
      </c>
      <c r="B20" s="23">
        <f>INDEX(Processed!$D$19:$Q$19,1,MATCH($A20,Processed!$D$5:$Q$5,0))</f>
        <v>107055079.05</v>
      </c>
      <c r="C20" s="23">
        <f>INDEX('Processed (per MW)'!$D$19:$Q$19,1,MATCH($A20,'Processed (per MW)'!$D$5:$Q$5,0))</f>
        <v>107055.07905</v>
      </c>
      <c r="D20" s="23">
        <f>INDEX('Processed (per TWh)'!$D$19:$Q$19,1,MATCH($A20,'Processed (per MW)'!$D$5:$Q$5,0))</f>
        <v>4916976.2464316217</v>
      </c>
      <c r="E20" s="23">
        <f>INDEX(Processed!$D$22:$Q$22,1,MATCH($A20,Processed!$D$5:$Q$5,0))</f>
        <v>259859575.59999999</v>
      </c>
      <c r="F20" s="23">
        <f>INDEX('Processed (per MW)'!$D$22:$Q$22,1,MATCH($A20,'Processed (per MW)'!$D$5:$Q$5,0))</f>
        <v>259859.57559999998</v>
      </c>
      <c r="G20" s="23">
        <f>INDEX('Processed (per TWh)'!$D$22:$Q$22,1,MATCH($A20,'Processed (per MW)'!$D$5:$Q$5,0))</f>
        <v>11935196.087578829</v>
      </c>
    </row>
    <row r="21" spans="1:7" ht="15" customHeight="1" x14ac:dyDescent="0.35">
      <c r="A21" s="22" t="s">
        <v>45</v>
      </c>
      <c r="B21" s="23">
        <f>INDEX(Processed!$D$19:$Q$19,1,MATCH($A21,Processed!$D$5:$Q$5,0))</f>
        <v>479135617.58999997</v>
      </c>
      <c r="C21" s="23">
        <f>INDEX('Processed (per MW)'!$D$19:$Q$19,1,MATCH($A21,'Processed (per MW)'!$D$5:$Q$5,0))</f>
        <v>479135.61758999998</v>
      </c>
      <c r="D21" s="23">
        <f>INDEX('Processed (per TWh)'!$D$19:$Q$19,1,MATCH($A21,'Processed (per MW)'!$D$5:$Q$5,0))</f>
        <v>22006414.56169543</v>
      </c>
      <c r="E21" s="23">
        <f>INDEX(Processed!$D$22:$Q$22,1,MATCH($A21,Processed!$D$5:$Q$5,0))</f>
        <v>1005621973.1799999</v>
      </c>
      <c r="F21" s="23">
        <f>INDEX('Processed (per MW)'!$D$22:$Q$22,1,MATCH($A21,'Processed (per MW)'!$D$5:$Q$5,0))</f>
        <v>1005621.97318</v>
      </c>
      <c r="G21" s="23">
        <f>INDEX('Processed (per TWh)'!$D$22:$Q$22,1,MATCH($A21,'Processed (per MW)'!$D$5:$Q$5,0))</f>
        <v>46187620.418330424</v>
      </c>
    </row>
    <row r="23" spans="1:7" x14ac:dyDescent="0.35">
      <c r="A23" s="8" t="s">
        <v>37</v>
      </c>
    </row>
    <row r="25" spans="1:7" x14ac:dyDescent="0.35">
      <c r="A25" s="35" t="s">
        <v>30</v>
      </c>
      <c r="B25" s="36" t="s">
        <v>35</v>
      </c>
      <c r="C25" s="36"/>
      <c r="D25" s="36"/>
      <c r="E25" s="36" t="s">
        <v>36</v>
      </c>
      <c r="F25" s="36"/>
      <c r="G25" s="36"/>
    </row>
    <row r="26" spans="1:7" x14ac:dyDescent="0.35">
      <c r="A26" s="35"/>
      <c r="B26" s="2" t="s">
        <v>38</v>
      </c>
      <c r="C26" s="2" t="s">
        <v>39</v>
      </c>
      <c r="D26" s="2" t="s">
        <v>40</v>
      </c>
      <c r="E26" s="2" t="s">
        <v>38</v>
      </c>
      <c r="F26" s="2" t="s">
        <v>39</v>
      </c>
      <c r="G26" s="2" t="s">
        <v>40</v>
      </c>
    </row>
    <row r="27" spans="1:7" x14ac:dyDescent="0.35">
      <c r="A27" s="22" t="s">
        <v>9</v>
      </c>
      <c r="B27" s="25">
        <f>INDEX(Processed!$D$7:$Q$7,1,MATCH($A27,Processed!$D$5:$Q$5,0))</f>
        <v>174.19772934460465</v>
      </c>
      <c r="C27" s="26">
        <f>INDEX('Processed (per MW)'!$D$7:$Q$7,1,MATCH($A27,'Processed (per MW)'!$D$5:$Q$5,0))</f>
        <v>8.2951299687906974E-2</v>
      </c>
      <c r="D27" s="26">
        <f>INDEX('Processed (per TWh)'!$D$7:$Q$7,1,MATCH($A27,'Processed (per TWh)'!$D$5:$Q$5,0))</f>
        <v>0.65581561543764844</v>
      </c>
      <c r="E27" s="25">
        <f>INDEX(Processed!$D$10:$Q$10,1,MATCH($A27,Processed!$D$5:$Q$5,0))</f>
        <v>1989.9743208400632</v>
      </c>
      <c r="F27" s="26">
        <f>INDEX('Processed (per MW)'!$D$10:$Q$10,1,MATCH($A27,'Processed (per MW)'!$D$5:$Q$5,0))</f>
        <v>0.94760681944764913</v>
      </c>
      <c r="G27" s="26">
        <f>INDEX('Processed (per TWh)'!$D$10:$Q$10,1,MATCH($A27,'Processed (per TWh)'!$D$5:$Q$5,0))</f>
        <v>7.4918096741957534</v>
      </c>
    </row>
    <row r="28" spans="1:7" x14ac:dyDescent="0.35">
      <c r="A28" s="22" t="s">
        <v>10</v>
      </c>
      <c r="B28" s="25">
        <f>INDEX(Processed!$D$7:$Q$7,1,MATCH($A28,Processed!$D$5:$Q$5,0))</f>
        <v>79.6996477990225</v>
      </c>
      <c r="C28" s="26">
        <f>INDEX('Processed (per MW)'!$D$7:$Q$7,1,MATCH($A28,'Processed (per MW)'!$D$5:$Q$5,0))</f>
        <v>3.7952213237629762E-2</v>
      </c>
      <c r="D28" s="26">
        <f>INDEX('Processed (per TWh)'!$D$7:$Q$7,1,MATCH($A28,'Processed (per TWh)'!$D$5:$Q$5,0))</f>
        <v>0.3000514057682156</v>
      </c>
      <c r="E28" s="25">
        <f>INDEX(Processed!$D$10:$Q$10,1,MATCH($A28,Processed!$D$5:$Q$5,0))</f>
        <v>1479.8584188224436</v>
      </c>
      <c r="F28" s="26">
        <f>INDEX('Processed (per MW)'!$D$10:$Q$10,1,MATCH($A28,'Processed (per MW)'!$D$5:$Q$5,0))</f>
        <v>0.7046944851535446</v>
      </c>
      <c r="G28" s="26">
        <f>INDEX('Processed (per TWh)'!$D$10:$Q$10,1,MATCH($A28,'Processed (per TWh)'!$D$5:$Q$5,0))</f>
        <v>5.5713370280545824</v>
      </c>
    </row>
    <row r="29" spans="1:7" x14ac:dyDescent="0.35">
      <c r="A29" s="22" t="s">
        <v>11</v>
      </c>
      <c r="B29" s="25">
        <f>INDEX(Processed!$D$7:$Q$7,1,MATCH($A29,Processed!$D$5:$Q$5,0))</f>
        <v>144.6906924394101</v>
      </c>
      <c r="C29" s="26">
        <f>INDEX('Processed (per MW)'!$D$7:$Q$7,1,MATCH($A29,'Processed (per MW)'!$D$5:$Q$5,0))</f>
        <v>0.72345346219705053</v>
      </c>
      <c r="D29" s="26">
        <f>INDEX('Processed (per TWh)'!$D$7:$Q$7,1,MATCH($A29,'Processed (per TWh)'!$D$5:$Q$5,0))</f>
        <v>10.586036831784597</v>
      </c>
      <c r="E29" s="25">
        <f>INDEX(Processed!$D$10:$Q$10,1,MATCH($A29,Processed!$D$5:$Q$5,0))</f>
        <v>483.54411020489732</v>
      </c>
      <c r="F29" s="26">
        <f>INDEX('Processed (per MW)'!$D$10:$Q$10,1,MATCH($A29,'Processed (per MW)'!$D$5:$Q$5,0))</f>
        <v>2.4177205510244866</v>
      </c>
      <c r="G29" s="26">
        <f>INDEX('Processed (per TWh)'!$D$10:$Q$10,1,MATCH($A29,'Processed (per TWh)'!$D$5:$Q$5,0))</f>
        <v>35.377643676458881</v>
      </c>
    </row>
    <row r="30" spans="1:7" x14ac:dyDescent="0.35">
      <c r="A30" s="22" t="s">
        <v>12</v>
      </c>
      <c r="B30" s="25">
        <f>INDEX(Processed!$D$7:$Q$7,1,MATCH($A30,Processed!$D$5:$Q$5,0))</f>
        <v>361.57957315082217</v>
      </c>
      <c r="C30" s="26">
        <f>INDEX('Processed (per MW)'!$D$7:$Q$7,1,MATCH($A30,'Processed (per MW)'!$D$5:$Q$5,0))</f>
        <v>1.8078978657541109</v>
      </c>
      <c r="D30" s="26">
        <f>INDEX('Processed (per TWh)'!$D$7:$Q$7,1,MATCH($A30,'Processed (per TWh)'!$D$5:$Q$5,0))</f>
        <v>26.454325530292291</v>
      </c>
      <c r="E30" s="25">
        <f>INDEX(Processed!$D$10:$Q$10,1,MATCH($A30,Processed!$D$5:$Q$5,0))</f>
        <v>1120.6420100751734</v>
      </c>
      <c r="F30" s="26">
        <f>INDEX('Processed (per MW)'!$D$10:$Q$10,1,MATCH($A30,'Processed (per MW)'!$D$5:$Q$5,0))</f>
        <v>5.6032100503758668</v>
      </c>
      <c r="G30" s="26">
        <f>INDEX('Processed (per TWh)'!$D$10:$Q$10,1,MATCH($A30,'Processed (per TWh)'!$D$5:$Q$5,0))</f>
        <v>81.989776908895948</v>
      </c>
    </row>
    <row r="31" spans="1:7" x14ac:dyDescent="0.35">
      <c r="A31" s="22" t="s">
        <v>13</v>
      </c>
      <c r="B31" s="25">
        <f>INDEX(Processed!$D$7:$Q$7,1,MATCH($A31,Processed!$D$5:$Q$5,0))</f>
        <v>93.392689378217412</v>
      </c>
      <c r="C31" s="26">
        <f>INDEX('Processed (per MW)'!$D$7:$Q$7,1,MATCH($A31,'Processed (per MW)'!$D$5:$Q$5,0))</f>
        <v>0.46696344689108704</v>
      </c>
      <c r="D31" s="26">
        <f>INDEX('Processed (per TWh)'!$D$7:$Q$7,1,MATCH($A31,'Processed (per TWh)'!$D$5:$Q$5,0))</f>
        <v>6.8329097947418624</v>
      </c>
      <c r="E31" s="25">
        <f>INDEX(Processed!$D$10:$Q$10,1,MATCH($A31,Processed!$D$5:$Q$5,0))</f>
        <v>280.85011421662728</v>
      </c>
      <c r="F31" s="26">
        <f>INDEX('Processed (per MW)'!$D$10:$Q$10,1,MATCH($A31,'Processed (per MW)'!$D$5:$Q$5,0))</f>
        <v>1.4042505710831363</v>
      </c>
      <c r="G31" s="26">
        <f>INDEX('Processed (per TWh)'!$D$10:$Q$10,1,MATCH($A31,'Processed (per TWh)'!$D$5:$Q$5,0))</f>
        <v>20.547898438962289</v>
      </c>
    </row>
    <row r="32" spans="1:7" x14ac:dyDescent="0.35">
      <c r="A32" s="22" t="s">
        <v>14</v>
      </c>
      <c r="B32" s="25">
        <f>INDEX(Processed!$D$7:$Q$7,1,MATCH($A32,Processed!$D$5:$Q$5,0))</f>
        <v>262.96654484568404</v>
      </c>
      <c r="C32" s="26">
        <f>INDEX('Processed (per MW)'!$D$7:$Q$7,1,MATCH($A32,'Processed (per MW)'!$D$5:$Q$5,0))</f>
        <v>1.3148327242284201</v>
      </c>
      <c r="D32" s="26">
        <f>INDEX('Processed (per TWh)'!$D$7:$Q$7,1,MATCH($A32,'Processed (per TWh)'!$D$5:$Q$5,0))</f>
        <v>19.239478934896006</v>
      </c>
      <c r="E32" s="25">
        <f>INDEX(Processed!$D$10:$Q$10,1,MATCH($A32,Processed!$D$5:$Q$5,0))</f>
        <v>772.15057587334604</v>
      </c>
      <c r="F32" s="26">
        <f>INDEX('Processed (per MW)'!$D$10:$Q$10,1,MATCH($A32,'Processed (per MW)'!$D$5:$Q$5,0))</f>
        <v>3.8607528793667303</v>
      </c>
      <c r="G32" s="26">
        <f>INDEX('Processed (per TWh)'!$D$10:$Q$10,1,MATCH($A32,'Processed (per TWh)'!$D$5:$Q$5,0))</f>
        <v>56.493021756059633</v>
      </c>
    </row>
    <row r="33" spans="1:7" x14ac:dyDescent="0.35">
      <c r="A33" s="22" t="s">
        <v>16</v>
      </c>
      <c r="B33" s="25">
        <f>INDEX(Processed!$D$7:$Q$7,1,MATCH($A33,Processed!$D$5:$Q$5,0))</f>
        <v>8076.1057992171473</v>
      </c>
      <c r="C33" s="26">
        <f>INDEX('Processed (per MW)'!$D$7:$Q$7,1,MATCH($A33,'Processed (per MW)'!$D$5:$Q$5,0))</f>
        <v>1.0768141065622863</v>
      </c>
      <c r="D33" s="26">
        <f>INDEX('Processed (per TWh)'!$D$7:$Q$7,1,MATCH($A33,'Processed (per TWh)'!$D$5:$Q$5,0))</f>
        <v>49.457432853945953</v>
      </c>
      <c r="E33" s="25">
        <f>INDEX(Processed!$D$10:$Q$10,1,MATCH($A33,Processed!$D$5:$Q$5,0))</f>
        <v>16472.604381028872</v>
      </c>
      <c r="F33" s="26">
        <f>INDEX('Processed (per MW)'!$D$10:$Q$10,1,MATCH($A33,'Processed (per MW)'!$D$5:$Q$5,0))</f>
        <v>2.1963472508038495</v>
      </c>
      <c r="G33" s="26">
        <f>INDEX('Processed (per TWh)'!$D$10:$Q$10,1,MATCH($A33,'Processed (per TWh)'!$D$5:$Q$5,0))</f>
        <v>100.87692575589131</v>
      </c>
    </row>
    <row r="34" spans="1:7" x14ac:dyDescent="0.35">
      <c r="A34" s="22" t="s">
        <v>15</v>
      </c>
      <c r="B34" s="25">
        <f>INDEX(Processed!$D$7:$Q$7,1,MATCH($A34,Processed!$D$5:$Q$5,0))</f>
        <v>27443.205296976426</v>
      </c>
      <c r="C34" s="26">
        <f>INDEX('Processed (per MW)'!$D$7:$Q$7,1,MATCH($A34,'Processed (per MW)'!$D$5:$Q$5,0))</f>
        <v>3.659094039596857</v>
      </c>
      <c r="D34" s="26">
        <f>INDEX('Processed (per TWh)'!$D$7:$Q$7,1,MATCH($A34,'Processed (per TWh)'!$D$5:$Q$5,0))</f>
        <v>168.06001766393797</v>
      </c>
      <c r="E34" s="25">
        <f>INDEX(Processed!$D$10:$Q$10,1,MATCH($A34,Processed!$D$5:$Q$5,0))</f>
        <v>62106.97502676116</v>
      </c>
      <c r="F34" s="26">
        <f>INDEX('Processed (per MW)'!$D$10:$Q$10,1,MATCH($A34,'Processed (per MW)'!$D$5:$Q$5,0))</f>
        <v>8.2809300035681552</v>
      </c>
      <c r="G34" s="26">
        <f>INDEX('Processed (per TWh)'!$D$10:$Q$10,1,MATCH($A34,'Processed (per TWh)'!$D$5:$Q$5,0))</f>
        <v>380.33820055273264</v>
      </c>
    </row>
    <row r="35" spans="1:7" x14ac:dyDescent="0.35">
      <c r="A35" s="22" t="s">
        <v>17</v>
      </c>
      <c r="B35" s="25">
        <f>INDEX(Processed!$D$7:$Q$7,1,MATCH($A35,Processed!$D$5:$Q$5,0))</f>
        <v>4063.8014201687665</v>
      </c>
      <c r="C35" s="26">
        <f>INDEX('Processed (per MW)'!$D$7:$Q$7,1,MATCH($A35,'Processed (per MW)'!$D$5:$Q$5,0))</f>
        <v>0.54184018935583556</v>
      </c>
      <c r="D35" s="26">
        <f>INDEX('Processed (per TWh)'!$D$7:$Q$7,1,MATCH($A35,'Processed (per TWh)'!$D$5:$Q$5,0))</f>
        <v>24.88639832940888</v>
      </c>
      <c r="E35" s="25">
        <f>INDEX(Processed!$D$10:$Q$10,1,MATCH($A35,Processed!$D$5:$Q$5,0))</f>
        <v>9555.1030542458157</v>
      </c>
      <c r="F35" s="26">
        <f>INDEX('Processed (per MW)'!$D$10:$Q$10,1,MATCH($A35,'Processed (per MW)'!$D$5:$Q$5,0))</f>
        <v>1.2740137405661087</v>
      </c>
      <c r="G35" s="26">
        <f>INDEX('Processed (per TWh)'!$D$10:$Q$10,1,MATCH($A35,'Processed (per TWh)'!$D$5:$Q$5,0))</f>
        <v>58.514695011016912</v>
      </c>
    </row>
    <row r="36" spans="1:7" x14ac:dyDescent="0.35">
      <c r="A36" s="22" t="s">
        <v>18</v>
      </c>
      <c r="B36" s="25">
        <f>INDEX(Processed!$D$7:$Q$7,1,MATCH($A36,Processed!$D$5:$Q$5,0))</f>
        <v>13454.402479477269</v>
      </c>
      <c r="C36" s="26">
        <f>INDEX('Processed (per MW)'!$D$7:$Q$7,1,MATCH($A36,'Processed (per MW)'!$D$5:$Q$5,0))</f>
        <v>1.7939203305969691</v>
      </c>
      <c r="D36" s="26">
        <f>INDEX('Processed (per TWh)'!$D$7:$Q$7,1,MATCH($A36,'Processed (per TWh)'!$D$5:$Q$5,0))</f>
        <v>82.393696140436035</v>
      </c>
      <c r="E36" s="25">
        <f>INDEX(Processed!$D$10:$Q$10,1,MATCH($A36,Processed!$D$5:$Q$5,0))</f>
        <v>31766.189376216622</v>
      </c>
      <c r="F36" s="26">
        <f>INDEX('Processed (per MW)'!$D$10:$Q$10,1,MATCH($A36,'Processed (per MW)'!$D$5:$Q$5,0))</f>
        <v>4.2354919168288827</v>
      </c>
      <c r="G36" s="26">
        <f>INDEX('Processed (per TWh)'!$D$10:$Q$10,1,MATCH($A36,'Processed (per TWh)'!$D$5:$Q$5,0))</f>
        <v>194.53363008843397</v>
      </c>
    </row>
    <row r="37" spans="1:7" x14ac:dyDescent="0.35">
      <c r="A37" s="22" t="s">
        <v>42</v>
      </c>
      <c r="B37" s="25">
        <f>INDEX(Processed!$D$7:$Q$7,1,MATCH($A37,Processed!$D$5:$Q$5,0))</f>
        <v>2030.33</v>
      </c>
      <c r="C37" s="26">
        <f>INDEX('Processed (per MW)'!$D$7:$Q$7,1,MATCH($A37,'Processed (per MW)'!$D$5:$Q$5,0))</f>
        <v>2.0303299999999997</v>
      </c>
      <c r="D37" s="26">
        <f>INDEX('Processed (per TWh)'!$D$7:$Q$7,1,MATCH($A37,'Processed (per TWh)'!$D$5:$Q$5,0))</f>
        <v>93.251851953282127</v>
      </c>
      <c r="E37" s="25">
        <f>INDEX(Processed!$D$10:$Q$10,1,MATCH($A37,Processed!$D$5:$Q$5,0))</f>
        <v>4197.8900000000003</v>
      </c>
      <c r="F37" s="26">
        <f>INDEX('Processed (per MW)'!$D$10:$Q$10,1,MATCH($A37,'Processed (per MW)'!$D$5:$Q$5,0))</f>
        <v>4.1978900000000001</v>
      </c>
      <c r="G37" s="26">
        <f>INDEX('Processed (per TWh)'!$D$10:$Q$10,1,MATCH($A37,'Processed (per TWh)'!$D$5:$Q$5,0))</f>
        <v>192.80659636421842</v>
      </c>
    </row>
    <row r="38" spans="1:7" x14ac:dyDescent="0.35">
      <c r="A38" s="22" t="s">
        <v>43</v>
      </c>
      <c r="B38" s="25">
        <f>INDEX(Processed!$D$7:$Q$7,1,MATCH($A38,Processed!$D$5:$Q$5,0))</f>
        <v>6337.32</v>
      </c>
      <c r="C38" s="26">
        <f>INDEX('Processed (per MW)'!$D$7:$Q$7,1,MATCH($A38,'Processed (per MW)'!$D$5:$Q$5,0))</f>
        <v>6.3373200000000001</v>
      </c>
      <c r="D38" s="26">
        <f>INDEX('Processed (per TWh)'!$D$7:$Q$7,1,MATCH($A38,'Processed (per TWh)'!$D$5:$Q$5,0))</f>
        <v>291.06934656955957</v>
      </c>
      <c r="E38" s="25">
        <f>INDEX(Processed!$D$10:$Q$10,1,MATCH($A38,Processed!$D$5:$Q$5,0))</f>
        <v>14329.3</v>
      </c>
      <c r="F38" s="26">
        <f>INDEX('Processed (per MW)'!$D$10:$Q$10,1,MATCH($A38,'Processed (per MW)'!$D$5:$Q$5,0))</f>
        <v>14.3293</v>
      </c>
      <c r="G38" s="26">
        <f>INDEX('Processed (per TWh)'!$D$10:$Q$10,1,MATCH($A38,'Processed (per TWh)'!$D$5:$Q$5,0))</f>
        <v>658.13624494252929</v>
      </c>
    </row>
    <row r="39" spans="1:7" x14ac:dyDescent="0.35">
      <c r="A39" s="22" t="s">
        <v>44</v>
      </c>
      <c r="B39" s="25">
        <f>INDEX(Processed!$D$7:$Q$7,1,MATCH($A39,Processed!$D$5:$Q$5,0))</f>
        <v>934.85</v>
      </c>
      <c r="C39" s="26">
        <f>INDEX('Processed (per MW)'!$D$7:$Q$7,1,MATCH($A39,'Processed (per MW)'!$D$5:$Q$5,0))</f>
        <v>0.93485000000000007</v>
      </c>
      <c r="D39" s="26">
        <f>INDEX('Processed (per TWh)'!$D$7:$Q$7,1,MATCH($A39,'Processed (per TWh)'!$D$5:$Q$5,0))</f>
        <v>42.937105691452032</v>
      </c>
      <c r="E39" s="25">
        <f>INDEX(Processed!$D$10:$Q$10,1,MATCH($A39,Processed!$D$5:$Q$5,0))</f>
        <v>2190.5</v>
      </c>
      <c r="F39" s="26">
        <f>INDEX('Processed (per MW)'!$D$10:$Q$10,1,MATCH($A39,'Processed (per MW)'!$D$5:$Q$5,0))</f>
        <v>2.1905000000000001</v>
      </c>
      <c r="G39" s="26">
        <f>INDEX('Processed (per TWh)'!$D$10:$Q$10,1,MATCH($A39,'Processed (per TWh)'!$D$5:$Q$5,0))</f>
        <v>100.60836499665794</v>
      </c>
    </row>
    <row r="40" spans="1:7" x14ac:dyDescent="0.35">
      <c r="A40" s="22" t="s">
        <v>45</v>
      </c>
      <c r="B40" s="25">
        <f>INDEX(Processed!$D$7:$Q$7,1,MATCH($A40,Processed!$D$5:$Q$5,0))</f>
        <v>3025.96</v>
      </c>
      <c r="C40" s="26">
        <f>INDEX('Processed (per MW)'!$D$7:$Q$7,1,MATCH($A40,'Processed (per MW)'!$D$5:$Q$5,0))</f>
        <v>3.02596</v>
      </c>
      <c r="D40" s="26">
        <f>INDEX('Processed (per TWh)'!$D$7:$Q$7,1,MATCH($A40,'Processed (per TWh)'!$D$5:$Q$5,0))</f>
        <v>138.98054697342482</v>
      </c>
      <c r="E40" s="25">
        <f>INDEX(Processed!$D$10:$Q$10,1,MATCH($A40,Processed!$D$5:$Q$5,0))</f>
        <v>7127.13</v>
      </c>
      <c r="F40" s="26">
        <f>INDEX('Processed (per MW)'!$D$10:$Q$10,1,MATCH($A40,'Processed (per MW)'!$D$5:$Q$5,0))</f>
        <v>7.1271300000000002</v>
      </c>
      <c r="G40" s="26">
        <f>INDEX('Processed (per TWh)'!$D$10:$Q$10,1,MATCH($A40,'Processed (per TWh)'!$D$5:$Q$5,0))</f>
        <v>327.34485113838423</v>
      </c>
    </row>
  </sheetData>
  <mergeCells count="6">
    <mergeCell ref="A25:A26"/>
    <mergeCell ref="B25:D25"/>
    <mergeCell ref="E25:G25"/>
    <mergeCell ref="B6:D6"/>
    <mergeCell ref="E6:G6"/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2A8C-DADD-4856-B0A5-F648574AD17B}">
  <dimension ref="A1:Q38"/>
  <sheetViews>
    <sheetView workbookViewId="0">
      <pane xSplit="3" ySplit="6" topLeftCell="D7" activePane="bottomRight" state="frozen"/>
      <selection pane="topRight" activeCell="D1" sqref="D1"/>
      <selection pane="bottomLeft" activeCell="A6" sqref="A6"/>
      <selection pane="bottomRight"/>
    </sheetView>
  </sheetViews>
  <sheetFormatPr defaultRowHeight="14.5" x14ac:dyDescent="0.35"/>
  <cols>
    <col min="1" max="1" width="3.54296875" customWidth="1"/>
    <col min="2" max="3" width="14.26953125" customWidth="1"/>
    <col min="4" max="17" width="17.81640625" customWidth="1"/>
  </cols>
  <sheetData>
    <row r="1" spans="1:17" x14ac:dyDescent="0.35">
      <c r="A1" s="1" t="s">
        <v>19</v>
      </c>
    </row>
    <row r="2" spans="1:17" x14ac:dyDescent="0.35">
      <c r="A2" t="s">
        <v>25</v>
      </c>
    </row>
    <row r="3" spans="1:17" x14ac:dyDescent="0.35">
      <c r="A3" t="s">
        <v>27</v>
      </c>
    </row>
    <row r="5" spans="1:17" x14ac:dyDescent="0.35">
      <c r="B5" s="36" t="s">
        <v>22</v>
      </c>
      <c r="C5" s="36"/>
      <c r="D5" s="37" t="s">
        <v>9</v>
      </c>
      <c r="E5" s="37" t="s">
        <v>10</v>
      </c>
      <c r="F5" s="37" t="s">
        <v>11</v>
      </c>
      <c r="G5" s="37" t="s">
        <v>12</v>
      </c>
      <c r="H5" s="37" t="s">
        <v>13</v>
      </c>
      <c r="I5" s="37" t="s">
        <v>14</v>
      </c>
      <c r="J5" s="37" t="s">
        <v>16</v>
      </c>
      <c r="K5" s="37" t="s">
        <v>15</v>
      </c>
      <c r="L5" s="37" t="s">
        <v>17</v>
      </c>
      <c r="M5" s="37" t="s">
        <v>18</v>
      </c>
      <c r="N5" s="37" t="s">
        <v>42</v>
      </c>
      <c r="O5" s="37" t="s">
        <v>43</v>
      </c>
      <c r="P5" s="37" t="s">
        <v>44</v>
      </c>
      <c r="Q5" s="37" t="s">
        <v>45</v>
      </c>
    </row>
    <row r="6" spans="1:17" x14ac:dyDescent="0.35">
      <c r="B6" s="2" t="s">
        <v>23</v>
      </c>
      <c r="C6" s="2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5" customHeight="1" x14ac:dyDescent="0.35">
      <c r="A7" s="41" t="s">
        <v>24</v>
      </c>
      <c r="B7" s="2" t="s">
        <v>1</v>
      </c>
      <c r="C7" s="2" t="s">
        <v>6</v>
      </c>
      <c r="D7" s="9">
        <v>174.19772934460465</v>
      </c>
      <c r="E7" s="9">
        <v>79.6996477990225</v>
      </c>
      <c r="F7" s="9">
        <v>144.6906924394101</v>
      </c>
      <c r="G7" s="9">
        <v>361.57957315082217</v>
      </c>
      <c r="H7" s="9">
        <v>93.392689378217412</v>
      </c>
      <c r="I7" s="9">
        <v>262.96654484568404</v>
      </c>
      <c r="J7" s="9">
        <v>8076.1057992171473</v>
      </c>
      <c r="K7" s="9">
        <v>27443.205296976426</v>
      </c>
      <c r="L7" s="9">
        <v>4063.8014201687665</v>
      </c>
      <c r="M7" s="9">
        <v>13454.402479477269</v>
      </c>
      <c r="N7" s="9">
        <v>2030.33</v>
      </c>
      <c r="O7" s="9">
        <v>6337.32</v>
      </c>
      <c r="P7" s="9">
        <v>934.85</v>
      </c>
      <c r="Q7" s="9">
        <v>3025.96</v>
      </c>
    </row>
    <row r="8" spans="1:17" x14ac:dyDescent="0.35">
      <c r="A8" s="41"/>
      <c r="B8" s="2" t="s">
        <v>1</v>
      </c>
      <c r="C8" s="2" t="s">
        <v>7</v>
      </c>
      <c r="D8" s="9">
        <v>110.77044940917081</v>
      </c>
      <c r="E8" s="9">
        <v>292.05449508575316</v>
      </c>
      <c r="F8" s="9">
        <v>157.95126021386369</v>
      </c>
      <c r="G8" s="9">
        <v>325.38674273932082</v>
      </c>
      <c r="H8" s="9">
        <v>109.33919617754751</v>
      </c>
      <c r="I8" s="9">
        <v>244.28952281672335</v>
      </c>
      <c r="J8" s="9">
        <v>3124.5654189488214</v>
      </c>
      <c r="K8" s="9">
        <v>13822.113410070408</v>
      </c>
      <c r="L8" s="9">
        <v>1753.6600596866442</v>
      </c>
      <c r="M8" s="9">
        <v>7043.1685499057767</v>
      </c>
      <c r="N8" s="9">
        <v>807.51</v>
      </c>
      <c r="O8" s="9">
        <v>3165.7</v>
      </c>
      <c r="P8" s="9">
        <v>412.79</v>
      </c>
      <c r="Q8" s="9">
        <v>1579.26</v>
      </c>
    </row>
    <row r="9" spans="1:17" x14ac:dyDescent="0.35">
      <c r="A9" s="41"/>
      <c r="B9" s="2" t="s">
        <v>1</v>
      </c>
      <c r="C9" s="2" t="s">
        <v>8</v>
      </c>
      <c r="D9" s="9">
        <v>1705.0061420862867</v>
      </c>
      <c r="E9" s="9">
        <v>1175.3248149131828</v>
      </c>
      <c r="F9" s="9">
        <v>180.90215755162362</v>
      </c>
      <c r="G9" s="9">
        <v>433.67569418503041</v>
      </c>
      <c r="H9" s="9">
        <v>78.118228660862414</v>
      </c>
      <c r="I9" s="9">
        <v>264.89450821093857</v>
      </c>
      <c r="J9" s="9">
        <v>5271.9331628629034</v>
      </c>
      <c r="K9" s="9">
        <v>20841.656319714337</v>
      </c>
      <c r="L9" s="9">
        <v>3737.6415743904095</v>
      </c>
      <c r="M9" s="9">
        <v>11268.618346833571</v>
      </c>
      <c r="N9" s="9">
        <v>1360.06</v>
      </c>
      <c r="O9" s="9">
        <v>4826.28</v>
      </c>
      <c r="P9" s="9">
        <v>842.86</v>
      </c>
      <c r="Q9" s="9">
        <v>2521.9</v>
      </c>
    </row>
    <row r="10" spans="1:17" x14ac:dyDescent="0.35">
      <c r="A10" s="41"/>
      <c r="B10" s="2" t="s">
        <v>1</v>
      </c>
      <c r="C10" s="2" t="s">
        <v>5</v>
      </c>
      <c r="D10" s="9">
        <v>1989.9743208400632</v>
      </c>
      <c r="E10" s="9">
        <v>1479.8584188224436</v>
      </c>
      <c r="F10" s="9">
        <v>483.54411020489732</v>
      </c>
      <c r="G10" s="9">
        <v>1120.6420100751734</v>
      </c>
      <c r="H10" s="9">
        <v>280.85011421662728</v>
      </c>
      <c r="I10" s="9">
        <v>772.15057587334604</v>
      </c>
      <c r="J10" s="9">
        <v>16472.604381028872</v>
      </c>
      <c r="K10" s="9">
        <v>62106.97502676116</v>
      </c>
      <c r="L10" s="9">
        <v>9555.1030542458157</v>
      </c>
      <c r="M10" s="9">
        <v>31766.189376216622</v>
      </c>
      <c r="N10" s="9">
        <v>4197.8900000000003</v>
      </c>
      <c r="O10" s="9">
        <v>14329.3</v>
      </c>
      <c r="P10" s="9">
        <v>2190.5</v>
      </c>
      <c r="Q10" s="9">
        <v>7127.13</v>
      </c>
    </row>
    <row r="11" spans="1:17" x14ac:dyDescent="0.35">
      <c r="A11" s="41"/>
      <c r="B11" s="2" t="s">
        <v>4</v>
      </c>
      <c r="C11" s="2" t="s">
        <v>6</v>
      </c>
      <c r="D11" s="10">
        <v>49590836.875447012</v>
      </c>
      <c r="E11" s="10">
        <v>75534493.596578971</v>
      </c>
      <c r="F11" s="10">
        <v>50569503.053344645</v>
      </c>
      <c r="G11" s="10">
        <v>143237036.85366169</v>
      </c>
      <c r="H11" s="10">
        <v>38293128.079833381</v>
      </c>
      <c r="I11" s="10">
        <v>118708697.04748349</v>
      </c>
      <c r="J11" s="10">
        <v>1705086339.6405616</v>
      </c>
      <c r="K11" s="10">
        <v>10249917820.259108</v>
      </c>
      <c r="L11" s="10">
        <v>923890505.31144488</v>
      </c>
      <c r="M11" s="10">
        <v>5139275338.4932756</v>
      </c>
      <c r="N11" s="29">
        <v>451805293.23000002</v>
      </c>
      <c r="O11" s="29">
        <v>2347730547.6199999</v>
      </c>
      <c r="P11" s="29">
        <v>210838681.12</v>
      </c>
      <c r="Q11" s="29">
        <v>1146655888.0599999</v>
      </c>
    </row>
    <row r="12" spans="1:17" x14ac:dyDescent="0.35">
      <c r="A12" s="41"/>
      <c r="B12" s="2" t="s">
        <v>4</v>
      </c>
      <c r="C12" s="2" t="s">
        <v>7</v>
      </c>
      <c r="D12" s="10">
        <v>26778461.566687562</v>
      </c>
      <c r="E12" s="10">
        <v>150462258.69001034</v>
      </c>
      <c r="F12" s="10">
        <v>33822963.738846131</v>
      </c>
      <c r="G12" s="10">
        <v>75968821.793604761</v>
      </c>
      <c r="H12" s="10">
        <v>24468985.077291489</v>
      </c>
      <c r="I12" s="10">
        <v>59380407.763192862</v>
      </c>
      <c r="J12" s="10">
        <v>724117135.20436776</v>
      </c>
      <c r="K12" s="10">
        <v>3798077785.661593</v>
      </c>
      <c r="L12" s="10">
        <v>429994968.33197194</v>
      </c>
      <c r="M12" s="10">
        <v>1960710865.141377</v>
      </c>
      <c r="N12" s="29">
        <v>189548851.59</v>
      </c>
      <c r="O12" s="29">
        <v>870564777.82000005</v>
      </c>
      <c r="P12" s="29">
        <v>99915704.569999993</v>
      </c>
      <c r="Q12" s="29">
        <v>439089582.01999998</v>
      </c>
    </row>
    <row r="13" spans="1:17" x14ac:dyDescent="0.35">
      <c r="A13" s="41"/>
      <c r="B13" s="2" t="s">
        <v>4</v>
      </c>
      <c r="C13" s="2" t="s">
        <v>8</v>
      </c>
      <c r="D13" s="10">
        <v>332198535.34810251</v>
      </c>
      <c r="E13" s="10">
        <v>163384247.25294247</v>
      </c>
      <c r="F13" s="10">
        <v>35236396.898598909</v>
      </c>
      <c r="G13" s="10">
        <v>84476351.382690266</v>
      </c>
      <c r="H13" s="10">
        <v>15208826.967765152</v>
      </c>
      <c r="I13" s="10">
        <v>51589739.258629709</v>
      </c>
      <c r="J13" s="10">
        <v>1026070274.6167601</v>
      </c>
      <c r="K13" s="10">
        <v>4058531371.8914189</v>
      </c>
      <c r="L13" s="10">
        <v>726343079.70939255</v>
      </c>
      <c r="M13" s="10">
        <v>2193257292.3946557</v>
      </c>
      <c r="N13" s="29">
        <v>264719300.06999999</v>
      </c>
      <c r="O13" s="29">
        <v>939828202.97000003</v>
      </c>
      <c r="P13" s="29">
        <v>163815248.53</v>
      </c>
      <c r="Q13" s="29">
        <v>490867190.80000001</v>
      </c>
    </row>
    <row r="14" spans="1:17" x14ac:dyDescent="0.35">
      <c r="A14" s="41"/>
      <c r="B14" s="2" t="s">
        <v>4</v>
      </c>
      <c r="C14" s="2" t="s">
        <v>5</v>
      </c>
      <c r="D14" s="10">
        <v>408567833.79023707</v>
      </c>
      <c r="E14" s="10">
        <v>579865720.62654328</v>
      </c>
      <c r="F14" s="10">
        <v>119628863.69078965</v>
      </c>
      <c r="G14" s="10">
        <v>303682210.0299567</v>
      </c>
      <c r="H14" s="10">
        <v>77970940.124890044</v>
      </c>
      <c r="I14" s="10">
        <v>229678844.06930596</v>
      </c>
      <c r="J14" s="10">
        <v>3455273749.461688</v>
      </c>
      <c r="K14" s="10">
        <v>18106526977.812122</v>
      </c>
      <c r="L14" s="10">
        <v>2080228553.3528094</v>
      </c>
      <c r="M14" s="10">
        <v>9293243496.0293102</v>
      </c>
      <c r="N14" s="29">
        <v>906073444.88999999</v>
      </c>
      <c r="O14" s="29">
        <v>4158123528.4000001</v>
      </c>
      <c r="P14" s="29">
        <v>474569634.22000003</v>
      </c>
      <c r="Q14" s="29">
        <v>2076612660.8800001</v>
      </c>
    </row>
    <row r="15" spans="1:17" x14ac:dyDescent="0.35">
      <c r="A15" s="41"/>
      <c r="B15" s="2" t="s">
        <v>2</v>
      </c>
      <c r="C15" s="2" t="s">
        <v>6</v>
      </c>
      <c r="D15" s="13">
        <v>15353147.614976976</v>
      </c>
      <c r="E15" s="14" t="s">
        <v>21</v>
      </c>
      <c r="F15" s="13">
        <v>15515744.963506542</v>
      </c>
      <c r="G15" s="13">
        <v>48330391.861539826</v>
      </c>
      <c r="H15" s="13">
        <v>7760643.5223223828</v>
      </c>
      <c r="I15" s="13">
        <v>35332386.435081676</v>
      </c>
      <c r="J15" s="13">
        <v>837481685.07968009</v>
      </c>
      <c r="K15" s="13">
        <v>3165002847.4521985</v>
      </c>
      <c r="L15" s="13">
        <v>391255425.51668292</v>
      </c>
      <c r="M15" s="13">
        <v>1506958101.5923998</v>
      </c>
      <c r="N15" s="27">
        <v>215770787.09</v>
      </c>
      <c r="O15" s="27">
        <v>735537106.34000003</v>
      </c>
      <c r="P15" s="27">
        <v>89907375.799999997</v>
      </c>
      <c r="Q15" s="27">
        <v>339556024.29000002</v>
      </c>
    </row>
    <row r="16" spans="1:17" x14ac:dyDescent="0.35">
      <c r="A16" s="41"/>
      <c r="B16" s="2" t="s">
        <v>2</v>
      </c>
      <c r="C16" s="2" t="s">
        <v>7</v>
      </c>
      <c r="D16" s="13">
        <v>9012366.4776405822</v>
      </c>
      <c r="E16" s="14" t="s">
        <v>21</v>
      </c>
      <c r="F16" s="13">
        <v>13110837.178867783</v>
      </c>
      <c r="G16" s="13">
        <v>27904256.364466548</v>
      </c>
      <c r="H16" s="13">
        <v>8722023.3258896582</v>
      </c>
      <c r="I16" s="13">
        <v>20540018.627552819</v>
      </c>
      <c r="J16" s="13">
        <v>268791375.85950977</v>
      </c>
      <c r="K16" s="13">
        <v>1226516723.7450075</v>
      </c>
      <c r="L16" s="13">
        <v>154743671.35793796</v>
      </c>
      <c r="M16" s="13">
        <v>629821569.46136487</v>
      </c>
      <c r="N16" s="27">
        <v>69777932.150000006</v>
      </c>
      <c r="O16" s="27">
        <v>281461142.77999997</v>
      </c>
      <c r="P16" s="27">
        <v>36325231.210000001</v>
      </c>
      <c r="Q16" s="27">
        <v>141360822.81</v>
      </c>
    </row>
    <row r="17" spans="1:17" x14ac:dyDescent="0.35">
      <c r="A17" s="41"/>
      <c r="B17" s="2" t="s">
        <v>2</v>
      </c>
      <c r="C17" s="2" t="s">
        <v>8</v>
      </c>
      <c r="D17" s="13">
        <v>112770616.11533551</v>
      </c>
      <c r="E17" s="14" t="s">
        <v>21</v>
      </c>
      <c r="F17" s="13">
        <v>11963381.846973168</v>
      </c>
      <c r="G17" s="13">
        <v>28680452.146955758</v>
      </c>
      <c r="H17" s="13">
        <v>5164925.5504588047</v>
      </c>
      <c r="I17" s="13">
        <v>17516826.252616744</v>
      </c>
      <c r="J17" s="13">
        <v>348510565.0082351</v>
      </c>
      <c r="K17" s="13">
        <v>1378125609.9020543</v>
      </c>
      <c r="L17" s="13">
        <v>246901839.52018023</v>
      </c>
      <c r="M17" s="13">
        <v>744941722.64673471</v>
      </c>
      <c r="N17" s="27">
        <v>89911091.450000003</v>
      </c>
      <c r="O17" s="27">
        <v>319130686.79000002</v>
      </c>
      <c r="P17" s="27">
        <v>55681278.619999997</v>
      </c>
      <c r="Q17" s="27">
        <v>166720205.05000001</v>
      </c>
    </row>
    <row r="18" spans="1:17" x14ac:dyDescent="0.35">
      <c r="A18" s="41"/>
      <c r="B18" s="2" t="s">
        <v>2</v>
      </c>
      <c r="C18" s="2" t="s">
        <v>5</v>
      </c>
      <c r="D18" s="13">
        <v>137136130.2079531</v>
      </c>
      <c r="E18" s="14" t="s">
        <v>21</v>
      </c>
      <c r="F18" s="13">
        <v>40589963.989347488</v>
      </c>
      <c r="G18" s="13">
        <v>104915100.37296216</v>
      </c>
      <c r="H18" s="13">
        <v>21647592.398670852</v>
      </c>
      <c r="I18" s="13">
        <v>73389231.315251261</v>
      </c>
      <c r="J18" s="13">
        <v>1454783625.9474247</v>
      </c>
      <c r="K18" s="13">
        <v>5769645181.0992584</v>
      </c>
      <c r="L18" s="13">
        <v>792900936.39480114</v>
      </c>
      <c r="M18" s="13">
        <v>2881721393.7004981</v>
      </c>
      <c r="N18" s="27">
        <v>375459810.68000001</v>
      </c>
      <c r="O18" s="27">
        <v>1336128935.9100001</v>
      </c>
      <c r="P18" s="27">
        <v>181913885.63</v>
      </c>
      <c r="Q18" s="27">
        <v>647637052.14999998</v>
      </c>
    </row>
    <row r="19" spans="1:17" x14ac:dyDescent="0.35">
      <c r="A19" s="41"/>
      <c r="B19" s="2" t="s">
        <v>3</v>
      </c>
      <c r="C19" s="2" t="s">
        <v>6</v>
      </c>
      <c r="D19" s="11">
        <v>23716910.097158466</v>
      </c>
      <c r="E19" s="12" t="s">
        <v>21</v>
      </c>
      <c r="F19" s="11">
        <v>21531292.968978837</v>
      </c>
      <c r="G19" s="11">
        <v>62120274.668937206</v>
      </c>
      <c r="H19" s="11">
        <v>14238943.896531165</v>
      </c>
      <c r="I19" s="11">
        <v>48537435.973676264</v>
      </c>
      <c r="J19" s="11">
        <v>955222329.31283176</v>
      </c>
      <c r="K19" s="11">
        <v>4389417133.3207598</v>
      </c>
      <c r="L19" s="11">
        <v>468747668.43389243</v>
      </c>
      <c r="M19" s="11">
        <v>2138701223.4233496</v>
      </c>
      <c r="N19" s="28">
        <v>247842238.00999999</v>
      </c>
      <c r="O19" s="28">
        <v>1012083017.9400001</v>
      </c>
      <c r="P19" s="28">
        <v>107055079.05</v>
      </c>
      <c r="Q19" s="28">
        <v>479135617.58999997</v>
      </c>
    </row>
    <row r="20" spans="1:17" x14ac:dyDescent="0.35">
      <c r="A20" s="41"/>
      <c r="B20" s="2" t="s">
        <v>3</v>
      </c>
      <c r="C20" s="2" t="s">
        <v>7</v>
      </c>
      <c r="D20" s="11">
        <v>14473407.70165325</v>
      </c>
      <c r="E20" s="12" t="s">
        <v>21</v>
      </c>
      <c r="F20" s="11">
        <v>18446113.634551622</v>
      </c>
      <c r="G20" s="11">
        <v>40822808.591961831</v>
      </c>
      <c r="H20" s="11">
        <v>13301739.527756002</v>
      </c>
      <c r="I20" s="11">
        <v>31908466.208663832</v>
      </c>
      <c r="J20" s="11">
        <v>397830856.26044625</v>
      </c>
      <c r="K20" s="11">
        <v>2009058471.7639902</v>
      </c>
      <c r="L20" s="11">
        <v>233268491.92793053</v>
      </c>
      <c r="M20" s="11">
        <v>1034738815.7905902</v>
      </c>
      <c r="N20" s="28">
        <v>103590227.23</v>
      </c>
      <c r="O20" s="28">
        <v>459793593.85000002</v>
      </c>
      <c r="P20" s="28">
        <v>54400387.280000001</v>
      </c>
      <c r="Q20" s="28">
        <v>231619665.66999999</v>
      </c>
    </row>
    <row r="21" spans="1:17" x14ac:dyDescent="0.35">
      <c r="A21" s="41"/>
      <c r="B21" s="2" t="s">
        <v>3</v>
      </c>
      <c r="C21" s="2" t="s">
        <v>8</v>
      </c>
      <c r="D21" s="11">
        <v>199554377.40390959</v>
      </c>
      <c r="E21" s="12" t="s">
        <v>21</v>
      </c>
      <c r="F21" s="11">
        <v>21166765.625794102</v>
      </c>
      <c r="G21" s="11">
        <v>50745587.689005017</v>
      </c>
      <c r="H21" s="11">
        <v>9136036.9515687134</v>
      </c>
      <c r="I21" s="11">
        <v>30990325.807471398</v>
      </c>
      <c r="J21" s="11">
        <v>616365980.00821757</v>
      </c>
      <c r="K21" s="11">
        <v>2437987581.6731672</v>
      </c>
      <c r="L21" s="11">
        <v>436315340.24927092</v>
      </c>
      <c r="M21" s="11">
        <v>1317501804.2695906</v>
      </c>
      <c r="N21" s="28">
        <v>159018356.44</v>
      </c>
      <c r="O21" s="28">
        <v>564561238.14999998</v>
      </c>
      <c r="P21" s="28">
        <v>98404109.280000001</v>
      </c>
      <c r="Q21" s="28">
        <v>294866689.93000001</v>
      </c>
    </row>
    <row r="22" spans="1:17" x14ac:dyDescent="0.35">
      <c r="A22" s="41"/>
      <c r="B22" s="2" t="s">
        <v>3</v>
      </c>
      <c r="C22" s="2" t="s">
        <v>5</v>
      </c>
      <c r="D22" s="11">
        <v>237744695.20272127</v>
      </c>
      <c r="E22" s="12" t="s">
        <v>21</v>
      </c>
      <c r="F22" s="11">
        <v>61144172.229324557</v>
      </c>
      <c r="G22" s="11">
        <v>153688670.94990399</v>
      </c>
      <c r="H22" s="11">
        <v>36676720.375855878</v>
      </c>
      <c r="I22" s="11">
        <v>111436227.98981147</v>
      </c>
      <c r="J22" s="11">
        <v>1969419165.581495</v>
      </c>
      <c r="K22" s="11">
        <v>8836463186.7579174</v>
      </c>
      <c r="L22" s="11">
        <v>1138331500.611094</v>
      </c>
      <c r="M22" s="11">
        <v>4490941843.483532</v>
      </c>
      <c r="N22" s="28">
        <v>510450821.67000002</v>
      </c>
      <c r="O22" s="28">
        <v>2036437849.9400001</v>
      </c>
      <c r="P22" s="28">
        <v>259859575.59999999</v>
      </c>
      <c r="Q22" s="28">
        <v>1005621973.1799999</v>
      </c>
    </row>
    <row r="23" spans="1:17" ht="15" customHeight="1" x14ac:dyDescent="0.35">
      <c r="A23" s="38" t="s">
        <v>24</v>
      </c>
      <c r="B23" s="2" t="s">
        <v>1</v>
      </c>
      <c r="C23" s="2" t="s">
        <v>6</v>
      </c>
      <c r="D23" s="9">
        <v>174.19772934460465</v>
      </c>
      <c r="E23" s="9">
        <v>79.6996477990225</v>
      </c>
      <c r="F23" s="9">
        <v>144.6906924394101</v>
      </c>
      <c r="G23" s="9">
        <v>361.57957315082217</v>
      </c>
      <c r="H23" s="9">
        <v>93.392689378217412</v>
      </c>
      <c r="I23" s="9">
        <v>262.96654484568404</v>
      </c>
      <c r="J23" s="9">
        <v>8076.1057992171473</v>
      </c>
      <c r="K23" s="9">
        <v>27443.205296976426</v>
      </c>
      <c r="L23" s="9">
        <v>4063.8014201687665</v>
      </c>
      <c r="M23" s="9">
        <v>13454.402479477269</v>
      </c>
      <c r="N23" s="9">
        <v>2030.33</v>
      </c>
      <c r="O23" s="9">
        <v>6337.32</v>
      </c>
      <c r="P23" s="9">
        <v>934.85</v>
      </c>
      <c r="Q23" s="9">
        <v>3025.96</v>
      </c>
    </row>
    <row r="24" spans="1:17" x14ac:dyDescent="0.35">
      <c r="A24" s="39"/>
      <c r="B24" s="2" t="s">
        <v>4</v>
      </c>
      <c r="C24" s="2" t="s">
        <v>6</v>
      </c>
      <c r="D24" s="10">
        <v>49590836.875447012</v>
      </c>
      <c r="E24" s="10">
        <v>75534493.596578971</v>
      </c>
      <c r="F24" s="10">
        <v>50569503.053344645</v>
      </c>
      <c r="G24" s="10">
        <v>143237036.85366169</v>
      </c>
      <c r="H24" s="10">
        <v>38293128.079833381</v>
      </c>
      <c r="I24" s="10">
        <v>118708697.04748349</v>
      </c>
      <c r="J24" s="10">
        <v>1705086339.6405616</v>
      </c>
      <c r="K24" s="10">
        <v>10249917820.259108</v>
      </c>
      <c r="L24" s="10">
        <v>923890505.31144488</v>
      </c>
      <c r="M24" s="10">
        <v>5139275338.4932756</v>
      </c>
      <c r="N24" s="29">
        <v>451805293.23000002</v>
      </c>
      <c r="O24" s="29">
        <v>2347730547.6199999</v>
      </c>
      <c r="P24" s="29">
        <v>210838681.12</v>
      </c>
      <c r="Q24" s="29">
        <v>1146655888.0599999</v>
      </c>
    </row>
    <row r="25" spans="1:17" x14ac:dyDescent="0.35">
      <c r="A25" s="39"/>
      <c r="B25" s="2" t="s">
        <v>2</v>
      </c>
      <c r="C25" s="2" t="s">
        <v>6</v>
      </c>
      <c r="D25" s="13">
        <v>15353147.614976976</v>
      </c>
      <c r="E25" s="14" t="s">
        <v>21</v>
      </c>
      <c r="F25" s="13">
        <v>15515744.963506542</v>
      </c>
      <c r="G25" s="13">
        <v>48330391.861539826</v>
      </c>
      <c r="H25" s="13">
        <v>7760643.5223223828</v>
      </c>
      <c r="I25" s="13">
        <v>35332386.435081676</v>
      </c>
      <c r="J25" s="13">
        <v>837481685.07968009</v>
      </c>
      <c r="K25" s="13">
        <v>3165002847.4521985</v>
      </c>
      <c r="L25" s="13">
        <v>391255425.51668292</v>
      </c>
      <c r="M25" s="13">
        <v>1506958101.5923998</v>
      </c>
      <c r="N25" s="27">
        <v>215770787.09</v>
      </c>
      <c r="O25" s="27">
        <v>735537106.34000003</v>
      </c>
      <c r="P25" s="27">
        <v>89907375.799999997</v>
      </c>
      <c r="Q25" s="27">
        <v>339556024.29000002</v>
      </c>
    </row>
    <row r="26" spans="1:17" x14ac:dyDescent="0.35">
      <c r="A26" s="39"/>
      <c r="B26" s="2" t="s">
        <v>3</v>
      </c>
      <c r="C26" s="2" t="s">
        <v>6</v>
      </c>
      <c r="D26" s="11">
        <v>23716910.097158466</v>
      </c>
      <c r="E26" s="12" t="s">
        <v>21</v>
      </c>
      <c r="F26" s="11">
        <v>21531292.968978837</v>
      </c>
      <c r="G26" s="11">
        <v>62120274.668937206</v>
      </c>
      <c r="H26" s="11">
        <v>14238943.896531165</v>
      </c>
      <c r="I26" s="11">
        <v>48537435.973676264</v>
      </c>
      <c r="J26" s="11">
        <v>955222329.31283176</v>
      </c>
      <c r="K26" s="11">
        <v>4389417133.3207598</v>
      </c>
      <c r="L26" s="11">
        <v>468747668.43389243</v>
      </c>
      <c r="M26" s="11">
        <v>2138701223.4233496</v>
      </c>
      <c r="N26" s="28">
        <v>247842238.00999999</v>
      </c>
      <c r="O26" s="28">
        <v>1012083017.9400001</v>
      </c>
      <c r="P26" s="28">
        <v>107055079.05</v>
      </c>
      <c r="Q26" s="28">
        <v>479135617.58999997</v>
      </c>
    </row>
    <row r="27" spans="1:17" x14ac:dyDescent="0.35">
      <c r="A27" s="39"/>
      <c r="B27" s="2" t="s">
        <v>1</v>
      </c>
      <c r="C27" s="2" t="s">
        <v>7</v>
      </c>
      <c r="D27" s="9">
        <v>110.77044940917081</v>
      </c>
      <c r="E27" s="9">
        <v>292.05449508575316</v>
      </c>
      <c r="F27" s="9">
        <v>157.95126021386369</v>
      </c>
      <c r="G27" s="9">
        <v>325.38674273932082</v>
      </c>
      <c r="H27" s="9">
        <v>109.33919617754751</v>
      </c>
      <c r="I27" s="9">
        <v>244.28952281672335</v>
      </c>
      <c r="J27" s="9">
        <v>3124.5654189488214</v>
      </c>
      <c r="K27" s="9">
        <v>13822.113410070408</v>
      </c>
      <c r="L27" s="9">
        <v>1753.6600596866442</v>
      </c>
      <c r="M27" s="9">
        <v>7043.1685499057767</v>
      </c>
      <c r="N27" s="9">
        <v>807.51</v>
      </c>
      <c r="O27" s="9">
        <v>3165.7</v>
      </c>
      <c r="P27" s="9">
        <v>412.79</v>
      </c>
      <c r="Q27" s="9">
        <v>1579.26</v>
      </c>
    </row>
    <row r="28" spans="1:17" x14ac:dyDescent="0.35">
      <c r="A28" s="39"/>
      <c r="B28" s="2" t="s">
        <v>4</v>
      </c>
      <c r="C28" s="2" t="s">
        <v>7</v>
      </c>
      <c r="D28" s="10">
        <v>26778461.566687562</v>
      </c>
      <c r="E28" s="10">
        <v>150462258.69001034</v>
      </c>
      <c r="F28" s="10">
        <v>33822963.738846131</v>
      </c>
      <c r="G28" s="10">
        <v>75968821.793604761</v>
      </c>
      <c r="H28" s="10">
        <v>24468985.077291489</v>
      </c>
      <c r="I28" s="10">
        <v>59380407.763192862</v>
      </c>
      <c r="J28" s="10">
        <v>724117135.20436776</v>
      </c>
      <c r="K28" s="10">
        <v>3798077785.661593</v>
      </c>
      <c r="L28" s="10">
        <v>429994968.33197194</v>
      </c>
      <c r="M28" s="10">
        <v>1960710865.141377</v>
      </c>
      <c r="N28" s="29">
        <v>189548851.59</v>
      </c>
      <c r="O28" s="29">
        <v>870564777.82000005</v>
      </c>
      <c r="P28" s="29">
        <v>99915704.569999993</v>
      </c>
      <c r="Q28" s="29">
        <v>439089582.01999998</v>
      </c>
    </row>
    <row r="29" spans="1:17" x14ac:dyDescent="0.35">
      <c r="A29" s="39"/>
      <c r="B29" s="2" t="s">
        <v>2</v>
      </c>
      <c r="C29" s="2" t="s">
        <v>7</v>
      </c>
      <c r="D29" s="13">
        <v>9012366.4776405822</v>
      </c>
      <c r="E29" s="14" t="s">
        <v>21</v>
      </c>
      <c r="F29" s="13">
        <v>13110837.178867783</v>
      </c>
      <c r="G29" s="13">
        <v>27904256.364466548</v>
      </c>
      <c r="H29" s="13">
        <v>8722023.3258896582</v>
      </c>
      <c r="I29" s="13">
        <v>20540018.627552819</v>
      </c>
      <c r="J29" s="13">
        <v>268791375.85950977</v>
      </c>
      <c r="K29" s="13">
        <v>1226516723.7450075</v>
      </c>
      <c r="L29" s="13">
        <v>154743671.35793796</v>
      </c>
      <c r="M29" s="13">
        <v>629821569.46136487</v>
      </c>
      <c r="N29" s="27">
        <v>69777932.150000006</v>
      </c>
      <c r="O29" s="27">
        <v>281461142.77999997</v>
      </c>
      <c r="P29" s="27">
        <v>36325231.210000001</v>
      </c>
      <c r="Q29" s="27">
        <v>141360822.81</v>
      </c>
    </row>
    <row r="30" spans="1:17" x14ac:dyDescent="0.35">
      <c r="A30" s="39"/>
      <c r="B30" s="2" t="s">
        <v>3</v>
      </c>
      <c r="C30" s="2" t="s">
        <v>7</v>
      </c>
      <c r="D30" s="11">
        <v>14473407.70165325</v>
      </c>
      <c r="E30" s="12" t="s">
        <v>21</v>
      </c>
      <c r="F30" s="11">
        <v>18446113.634551622</v>
      </c>
      <c r="G30" s="11">
        <v>40822808.591961831</v>
      </c>
      <c r="H30" s="11">
        <v>13301739.527756002</v>
      </c>
      <c r="I30" s="11">
        <v>31908466.208663832</v>
      </c>
      <c r="J30" s="11">
        <v>397830856.26044625</v>
      </c>
      <c r="K30" s="11">
        <v>2009058471.7639902</v>
      </c>
      <c r="L30" s="11">
        <v>233268491.92793053</v>
      </c>
      <c r="M30" s="11">
        <v>1034738815.7905902</v>
      </c>
      <c r="N30" s="28">
        <v>103590227.23</v>
      </c>
      <c r="O30" s="28">
        <v>459793593.85000002</v>
      </c>
      <c r="P30" s="28">
        <v>54400387.280000001</v>
      </c>
      <c r="Q30" s="28">
        <v>231619665.66999999</v>
      </c>
    </row>
    <row r="31" spans="1:17" x14ac:dyDescent="0.35">
      <c r="A31" s="39"/>
      <c r="B31" s="2" t="s">
        <v>1</v>
      </c>
      <c r="C31" s="2" t="s">
        <v>8</v>
      </c>
      <c r="D31" s="9">
        <v>1705.0061420862867</v>
      </c>
      <c r="E31" s="9">
        <v>1175.3248149131828</v>
      </c>
      <c r="F31" s="9">
        <v>180.90215755162362</v>
      </c>
      <c r="G31" s="9">
        <v>433.67569418503041</v>
      </c>
      <c r="H31" s="9">
        <v>78.118228660862414</v>
      </c>
      <c r="I31" s="9">
        <v>264.89450821093857</v>
      </c>
      <c r="J31" s="9">
        <v>5271.9331628629034</v>
      </c>
      <c r="K31" s="9">
        <v>20841.656319714337</v>
      </c>
      <c r="L31" s="9">
        <v>3737.6415743904095</v>
      </c>
      <c r="M31" s="9">
        <v>11268.618346833571</v>
      </c>
      <c r="N31" s="9">
        <v>1360.06</v>
      </c>
      <c r="O31" s="9">
        <v>4826.28</v>
      </c>
      <c r="P31" s="9">
        <v>842.86</v>
      </c>
      <c r="Q31" s="9">
        <v>2521.9</v>
      </c>
    </row>
    <row r="32" spans="1:17" x14ac:dyDescent="0.35">
      <c r="A32" s="39"/>
      <c r="B32" s="2" t="s">
        <v>4</v>
      </c>
      <c r="C32" s="2" t="s">
        <v>8</v>
      </c>
      <c r="D32" s="10">
        <v>332198535.34810251</v>
      </c>
      <c r="E32" s="10">
        <v>163384247.25294247</v>
      </c>
      <c r="F32" s="10">
        <v>35236396.898598909</v>
      </c>
      <c r="G32" s="10">
        <v>84476351.382690266</v>
      </c>
      <c r="H32" s="10">
        <v>15208826.967765152</v>
      </c>
      <c r="I32" s="10">
        <v>51589739.258629709</v>
      </c>
      <c r="J32" s="10">
        <v>1026070274.6167601</v>
      </c>
      <c r="K32" s="10">
        <v>4058531371.8914189</v>
      </c>
      <c r="L32" s="10">
        <v>726343079.70939255</v>
      </c>
      <c r="M32" s="10">
        <v>2193257292.3946557</v>
      </c>
      <c r="N32" s="29">
        <v>264719300.06999999</v>
      </c>
      <c r="O32" s="29">
        <v>939828202.97000003</v>
      </c>
      <c r="P32" s="29">
        <v>163815248.53</v>
      </c>
      <c r="Q32" s="29">
        <v>490867190.80000001</v>
      </c>
    </row>
    <row r="33" spans="1:17" x14ac:dyDescent="0.35">
      <c r="A33" s="39"/>
      <c r="B33" s="2" t="s">
        <v>2</v>
      </c>
      <c r="C33" s="2" t="s">
        <v>8</v>
      </c>
      <c r="D33" s="13">
        <v>112770616.11533551</v>
      </c>
      <c r="E33" s="14" t="s">
        <v>21</v>
      </c>
      <c r="F33" s="13">
        <v>11963381.846973168</v>
      </c>
      <c r="G33" s="13">
        <v>28680452.146955758</v>
      </c>
      <c r="H33" s="13">
        <v>5164925.5504588047</v>
      </c>
      <c r="I33" s="13">
        <v>17516826.252616744</v>
      </c>
      <c r="J33" s="13">
        <v>348510565.0082351</v>
      </c>
      <c r="K33" s="13">
        <v>1378125609.9020543</v>
      </c>
      <c r="L33" s="13">
        <v>246901839.52018023</v>
      </c>
      <c r="M33" s="13">
        <v>744941722.64673471</v>
      </c>
      <c r="N33" s="27">
        <v>89911091.450000003</v>
      </c>
      <c r="O33" s="27">
        <v>319130686.79000002</v>
      </c>
      <c r="P33" s="27">
        <v>55681278.619999997</v>
      </c>
      <c r="Q33" s="27">
        <v>166720205.05000001</v>
      </c>
    </row>
    <row r="34" spans="1:17" x14ac:dyDescent="0.35">
      <c r="A34" s="39"/>
      <c r="B34" s="2" t="s">
        <v>3</v>
      </c>
      <c r="C34" s="2" t="s">
        <v>8</v>
      </c>
      <c r="D34" s="11">
        <v>199554377.40390959</v>
      </c>
      <c r="E34" s="12" t="s">
        <v>21</v>
      </c>
      <c r="F34" s="11">
        <v>21166765.625794102</v>
      </c>
      <c r="G34" s="11">
        <v>50745587.689005017</v>
      </c>
      <c r="H34" s="11">
        <v>9136036.9515687134</v>
      </c>
      <c r="I34" s="11">
        <v>30990325.807471398</v>
      </c>
      <c r="J34" s="11">
        <v>616365980.00821757</v>
      </c>
      <c r="K34" s="11">
        <v>2437987581.6731672</v>
      </c>
      <c r="L34" s="11">
        <v>436315340.24927092</v>
      </c>
      <c r="M34" s="11">
        <v>1317501804.2695906</v>
      </c>
      <c r="N34" s="28">
        <v>159018356.44</v>
      </c>
      <c r="O34" s="28">
        <v>564561238.14999998</v>
      </c>
      <c r="P34" s="28">
        <v>98404109.280000001</v>
      </c>
      <c r="Q34" s="28">
        <v>294866689.93000001</v>
      </c>
    </row>
    <row r="35" spans="1:17" x14ac:dyDescent="0.35">
      <c r="A35" s="39"/>
      <c r="B35" s="2" t="s">
        <v>1</v>
      </c>
      <c r="C35" s="2" t="s">
        <v>5</v>
      </c>
      <c r="D35" s="9">
        <v>1989.9743208400632</v>
      </c>
      <c r="E35" s="9">
        <v>1479.8584188224436</v>
      </c>
      <c r="F35" s="9">
        <v>483.54411020489732</v>
      </c>
      <c r="G35" s="9">
        <v>1120.6420100751734</v>
      </c>
      <c r="H35" s="9">
        <v>280.85011421662728</v>
      </c>
      <c r="I35" s="9">
        <v>772.15057587334604</v>
      </c>
      <c r="J35" s="9">
        <v>16472.604381028872</v>
      </c>
      <c r="K35" s="9">
        <v>62106.97502676116</v>
      </c>
      <c r="L35" s="9">
        <v>9555.1030542458157</v>
      </c>
      <c r="M35" s="9">
        <v>31766.189376216622</v>
      </c>
      <c r="N35" s="9">
        <v>4197.8900000000003</v>
      </c>
      <c r="O35" s="9">
        <v>14329.3</v>
      </c>
      <c r="P35" s="9">
        <v>2190.5</v>
      </c>
      <c r="Q35" s="9">
        <v>7127.13</v>
      </c>
    </row>
    <row r="36" spans="1:17" x14ac:dyDescent="0.35">
      <c r="A36" s="39"/>
      <c r="B36" s="2" t="s">
        <v>4</v>
      </c>
      <c r="C36" s="2" t="s">
        <v>5</v>
      </c>
      <c r="D36" s="10">
        <v>408567833.79023707</v>
      </c>
      <c r="E36" s="10">
        <v>579865720.62654328</v>
      </c>
      <c r="F36" s="10">
        <v>119628863.69078965</v>
      </c>
      <c r="G36" s="10">
        <v>303682210.0299567</v>
      </c>
      <c r="H36" s="10">
        <v>77970940.124890044</v>
      </c>
      <c r="I36" s="10">
        <v>229678844.06930596</v>
      </c>
      <c r="J36" s="10">
        <v>3455273749.461688</v>
      </c>
      <c r="K36" s="10">
        <v>18106526977.812122</v>
      </c>
      <c r="L36" s="10">
        <v>2080228553.3528094</v>
      </c>
      <c r="M36" s="10">
        <v>9293243496.0293102</v>
      </c>
      <c r="N36" s="29">
        <v>906073444.88999999</v>
      </c>
      <c r="O36" s="29">
        <v>4158123528.4000001</v>
      </c>
      <c r="P36" s="29">
        <v>474569634.22000003</v>
      </c>
      <c r="Q36" s="29">
        <v>2076612660.8800001</v>
      </c>
    </row>
    <row r="37" spans="1:17" x14ac:dyDescent="0.35">
      <c r="A37" s="39"/>
      <c r="B37" s="2" t="s">
        <v>2</v>
      </c>
      <c r="C37" s="2" t="s">
        <v>5</v>
      </c>
      <c r="D37" s="13">
        <v>137136130.2079531</v>
      </c>
      <c r="E37" s="14" t="s">
        <v>21</v>
      </c>
      <c r="F37" s="13">
        <v>40589963.989347488</v>
      </c>
      <c r="G37" s="13">
        <v>104915100.37296216</v>
      </c>
      <c r="H37" s="13">
        <v>21647592.398670852</v>
      </c>
      <c r="I37" s="13">
        <v>73389231.315251261</v>
      </c>
      <c r="J37" s="13">
        <v>1454783625.9474247</v>
      </c>
      <c r="K37" s="13">
        <v>5769645181.0992584</v>
      </c>
      <c r="L37" s="13">
        <v>792900936.39480114</v>
      </c>
      <c r="M37" s="13">
        <v>2881721393.7004981</v>
      </c>
      <c r="N37" s="27">
        <v>375459810.68000001</v>
      </c>
      <c r="O37" s="27">
        <v>1336128935.9100001</v>
      </c>
      <c r="P37" s="27">
        <v>181913885.63</v>
      </c>
      <c r="Q37" s="27">
        <v>647637052.14999998</v>
      </c>
    </row>
    <row r="38" spans="1:17" x14ac:dyDescent="0.35">
      <c r="A38" s="40"/>
      <c r="B38" s="2" t="s">
        <v>3</v>
      </c>
      <c r="C38" s="2" t="s">
        <v>5</v>
      </c>
      <c r="D38" s="11">
        <v>237744695.20272127</v>
      </c>
      <c r="E38" s="12" t="s">
        <v>21</v>
      </c>
      <c r="F38" s="11">
        <v>61144172.229324557</v>
      </c>
      <c r="G38" s="11">
        <v>153688670.94990399</v>
      </c>
      <c r="H38" s="11">
        <v>36676720.375855878</v>
      </c>
      <c r="I38" s="11">
        <v>111436227.98981147</v>
      </c>
      <c r="J38" s="11">
        <v>1969419165.581495</v>
      </c>
      <c r="K38" s="11">
        <v>8836463186.7579174</v>
      </c>
      <c r="L38" s="11">
        <v>1138331500.611094</v>
      </c>
      <c r="M38" s="11">
        <v>4490941843.483532</v>
      </c>
      <c r="N38" s="28">
        <v>510450821.67000002</v>
      </c>
      <c r="O38" s="28">
        <v>2036437849.9400001</v>
      </c>
      <c r="P38" s="28">
        <v>259859575.59999999</v>
      </c>
      <c r="Q38" s="28">
        <v>1005621973.1799999</v>
      </c>
    </row>
  </sheetData>
  <mergeCells count="17">
    <mergeCell ref="I5:I6"/>
    <mergeCell ref="N5:N6"/>
    <mergeCell ref="O5:O6"/>
    <mergeCell ref="A23:A38"/>
    <mergeCell ref="P5:P6"/>
    <mergeCell ref="Q5:Q6"/>
    <mergeCell ref="B5:C5"/>
    <mergeCell ref="D5:D6"/>
    <mergeCell ref="E5:E6"/>
    <mergeCell ref="F5:F6"/>
    <mergeCell ref="G5:G6"/>
    <mergeCell ref="H5:H6"/>
    <mergeCell ref="J5:J6"/>
    <mergeCell ref="K5:K6"/>
    <mergeCell ref="L5:L6"/>
    <mergeCell ref="M5:M6"/>
    <mergeCell ref="A7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03DEC-2BD2-4961-96C1-670B0A2F3D4F}">
  <dimension ref="A1:Q38"/>
  <sheetViews>
    <sheetView workbookViewId="0">
      <pane xSplit="3" ySplit="6" topLeftCell="D7" activePane="bottomRight" state="frozen"/>
      <selection pane="topRight" activeCell="D1" sqref="D1"/>
      <selection pane="bottomLeft" activeCell="A6" sqref="A6"/>
      <selection pane="bottomRight"/>
    </sheetView>
  </sheetViews>
  <sheetFormatPr defaultRowHeight="14.5" x14ac:dyDescent="0.35"/>
  <cols>
    <col min="1" max="1" width="3.54296875" customWidth="1"/>
    <col min="2" max="3" width="14.26953125" customWidth="1"/>
    <col min="4" max="17" width="17.81640625" customWidth="1"/>
  </cols>
  <sheetData>
    <row r="1" spans="1:17" x14ac:dyDescent="0.35">
      <c r="A1" s="1" t="s">
        <v>19</v>
      </c>
    </row>
    <row r="2" spans="1:17" x14ac:dyDescent="0.35">
      <c r="A2" t="s">
        <v>25</v>
      </c>
    </row>
    <row r="3" spans="1:17" x14ac:dyDescent="0.35">
      <c r="A3" t="s">
        <v>28</v>
      </c>
      <c r="D3" s="16">
        <v>2100</v>
      </c>
      <c r="E3" s="16">
        <v>2100</v>
      </c>
      <c r="F3" s="16">
        <v>200</v>
      </c>
      <c r="G3" s="16">
        <v>200</v>
      </c>
      <c r="H3" s="16">
        <v>200</v>
      </c>
      <c r="I3" s="16">
        <v>200</v>
      </c>
      <c r="J3" s="16">
        <v>7500</v>
      </c>
      <c r="K3" s="16">
        <v>7500</v>
      </c>
      <c r="L3" s="16">
        <v>7500</v>
      </c>
      <c r="M3" s="16">
        <v>7500</v>
      </c>
      <c r="N3" s="16">
        <v>1000</v>
      </c>
      <c r="O3" s="16">
        <v>1000</v>
      </c>
      <c r="P3" s="16">
        <v>1000</v>
      </c>
      <c r="Q3" s="16">
        <v>1000</v>
      </c>
    </row>
    <row r="5" spans="1:17" x14ac:dyDescent="0.35">
      <c r="B5" s="36" t="s">
        <v>22</v>
      </c>
      <c r="C5" s="36"/>
      <c r="D5" s="37" t="s">
        <v>9</v>
      </c>
      <c r="E5" s="37" t="s">
        <v>10</v>
      </c>
      <c r="F5" s="37" t="s">
        <v>11</v>
      </c>
      <c r="G5" s="37" t="s">
        <v>12</v>
      </c>
      <c r="H5" s="37" t="s">
        <v>13</v>
      </c>
      <c r="I5" s="37" t="s">
        <v>14</v>
      </c>
      <c r="J5" s="37" t="s">
        <v>16</v>
      </c>
      <c r="K5" s="37" t="s">
        <v>15</v>
      </c>
      <c r="L5" s="37" t="s">
        <v>17</v>
      </c>
      <c r="M5" s="37" t="s">
        <v>18</v>
      </c>
      <c r="N5" s="37" t="s">
        <v>42</v>
      </c>
      <c r="O5" s="37" t="s">
        <v>43</v>
      </c>
      <c r="P5" s="37" t="s">
        <v>44</v>
      </c>
      <c r="Q5" s="37" t="s">
        <v>45</v>
      </c>
    </row>
    <row r="6" spans="1:17" x14ac:dyDescent="0.35">
      <c r="B6" s="2" t="s">
        <v>23</v>
      </c>
      <c r="C6" s="2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5" customHeight="1" x14ac:dyDescent="0.35">
      <c r="A7" s="41" t="s">
        <v>24</v>
      </c>
      <c r="B7" s="2" t="s">
        <v>1</v>
      </c>
      <c r="C7" s="2" t="s">
        <v>6</v>
      </c>
      <c r="D7" s="20">
        <f>IFERROR(Processed!D7/D$3,"Not Available")</f>
        <v>8.2951299687906974E-2</v>
      </c>
      <c r="E7" s="20">
        <f>IFERROR(Processed!E7/E$3,"Not Available")</f>
        <v>3.7952213237629762E-2</v>
      </c>
      <c r="F7" s="20">
        <f>IFERROR(Processed!F7/F$3,"Not Available")</f>
        <v>0.72345346219705053</v>
      </c>
      <c r="G7" s="20">
        <f>IFERROR(Processed!G7/G$3,"Not Available")</f>
        <v>1.8078978657541109</v>
      </c>
      <c r="H7" s="20">
        <f>IFERROR(Processed!H7/H$3,"Not Available")</f>
        <v>0.46696344689108704</v>
      </c>
      <c r="I7" s="20">
        <f>IFERROR(Processed!I7/I$3,"Not Available")</f>
        <v>1.3148327242284201</v>
      </c>
      <c r="J7" s="20">
        <f>IFERROR(Processed!J7/J$3,"Not Available")</f>
        <v>1.0768141065622863</v>
      </c>
      <c r="K7" s="20">
        <f>IFERROR(Processed!K7/K$3,"Not Available")</f>
        <v>3.659094039596857</v>
      </c>
      <c r="L7" s="20">
        <f>IFERROR(Processed!L7/L$3,"Not Available")</f>
        <v>0.54184018935583556</v>
      </c>
      <c r="M7" s="20">
        <f>IFERROR(Processed!M7/M$3,"Not Available")</f>
        <v>1.7939203305969691</v>
      </c>
      <c r="N7" s="20">
        <f>IFERROR(Processed!N7/N$3,"Not Available")</f>
        <v>2.0303299999999997</v>
      </c>
      <c r="O7" s="20">
        <f>IFERROR(Processed!O7/O$3,"Not Available")</f>
        <v>6.3373200000000001</v>
      </c>
      <c r="P7" s="20">
        <f>IFERROR(Processed!P7/P$3,"Not Available")</f>
        <v>0.93485000000000007</v>
      </c>
      <c r="Q7" s="20">
        <f>IFERROR(Processed!Q7/Q$3,"Not Available")</f>
        <v>3.02596</v>
      </c>
    </row>
    <row r="8" spans="1:17" x14ac:dyDescent="0.35">
      <c r="A8" s="41"/>
      <c r="B8" s="2" t="s">
        <v>1</v>
      </c>
      <c r="C8" s="2" t="s">
        <v>7</v>
      </c>
      <c r="D8" s="20">
        <f>IFERROR(Processed!D8/D$3,"Not Available")</f>
        <v>5.2747833051986097E-2</v>
      </c>
      <c r="E8" s="20">
        <f>IFERROR(Processed!E8/E$3,"Not Available")</f>
        <v>0.13907356908845389</v>
      </c>
      <c r="F8" s="20">
        <f>IFERROR(Processed!F8/F$3,"Not Available")</f>
        <v>0.78975630106931849</v>
      </c>
      <c r="G8" s="20">
        <f>IFERROR(Processed!G8/G$3,"Not Available")</f>
        <v>1.6269337136966042</v>
      </c>
      <c r="H8" s="20">
        <f>IFERROR(Processed!H8/H$3,"Not Available")</f>
        <v>0.54669598088773752</v>
      </c>
      <c r="I8" s="20">
        <f>IFERROR(Processed!I8/I$3,"Not Available")</f>
        <v>1.2214476140836168</v>
      </c>
      <c r="J8" s="20">
        <f>IFERROR(Processed!J8/J$3,"Not Available")</f>
        <v>0.41660872252650955</v>
      </c>
      <c r="K8" s="20">
        <f>IFERROR(Processed!K8/K$3,"Not Available")</f>
        <v>1.8429484546760544</v>
      </c>
      <c r="L8" s="20">
        <f>IFERROR(Processed!L8/L$3,"Not Available")</f>
        <v>0.23382134129155258</v>
      </c>
      <c r="M8" s="20">
        <f>IFERROR(Processed!M8/M$3,"Not Available")</f>
        <v>0.93908913998743693</v>
      </c>
      <c r="N8" s="20">
        <f>IFERROR(Processed!N8/N$3,"Not Available")</f>
        <v>0.80750999999999995</v>
      </c>
      <c r="O8" s="20">
        <f>IFERROR(Processed!O8/O$3,"Not Available")</f>
        <v>3.1656999999999997</v>
      </c>
      <c r="P8" s="20">
        <f>IFERROR(Processed!P8/P$3,"Not Available")</f>
        <v>0.41279000000000005</v>
      </c>
      <c r="Q8" s="20">
        <f>IFERROR(Processed!Q8/Q$3,"Not Available")</f>
        <v>1.5792599999999999</v>
      </c>
    </row>
    <row r="9" spans="1:17" x14ac:dyDescent="0.35">
      <c r="A9" s="41"/>
      <c r="B9" s="2" t="s">
        <v>1</v>
      </c>
      <c r="C9" s="2" t="s">
        <v>8</v>
      </c>
      <c r="D9" s="20">
        <f>IFERROR(Processed!D9/D$3,"Not Available")</f>
        <v>0.81190768670775559</v>
      </c>
      <c r="E9" s="20">
        <f>IFERROR(Processed!E9/E$3,"Not Available")</f>
        <v>0.55967848329199177</v>
      </c>
      <c r="F9" s="20">
        <f>IFERROR(Processed!F9/F$3,"Not Available")</f>
        <v>0.90451078775811811</v>
      </c>
      <c r="G9" s="20">
        <f>IFERROR(Processed!G9/G$3,"Not Available")</f>
        <v>2.1683784709251519</v>
      </c>
      <c r="H9" s="20">
        <f>IFERROR(Processed!H9/H$3,"Not Available")</f>
        <v>0.39059114330431205</v>
      </c>
      <c r="I9" s="20">
        <f>IFERROR(Processed!I9/I$3,"Not Available")</f>
        <v>1.3244725410546929</v>
      </c>
      <c r="J9" s="20">
        <f>IFERROR(Processed!J9/J$3,"Not Available")</f>
        <v>0.70292442171505376</v>
      </c>
      <c r="K9" s="20">
        <f>IFERROR(Processed!K9/K$3,"Not Available")</f>
        <v>2.7788875092952448</v>
      </c>
      <c r="L9" s="20">
        <f>IFERROR(Processed!L9/L$3,"Not Available")</f>
        <v>0.49835220991872126</v>
      </c>
      <c r="M9" s="20">
        <f>IFERROR(Processed!M9/M$3,"Not Available")</f>
        <v>1.5024824462444761</v>
      </c>
      <c r="N9" s="20">
        <f>IFERROR(Processed!N9/N$3,"Not Available")</f>
        <v>1.36006</v>
      </c>
      <c r="O9" s="20">
        <f>IFERROR(Processed!O9/O$3,"Not Available")</f>
        <v>4.8262799999999997</v>
      </c>
      <c r="P9" s="20">
        <f>IFERROR(Processed!P9/P$3,"Not Available")</f>
        <v>0.84286000000000005</v>
      </c>
      <c r="Q9" s="20">
        <f>IFERROR(Processed!Q9/Q$3,"Not Available")</f>
        <v>2.5219</v>
      </c>
    </row>
    <row r="10" spans="1:17" x14ac:dyDescent="0.35">
      <c r="A10" s="41"/>
      <c r="B10" s="2" t="s">
        <v>1</v>
      </c>
      <c r="C10" s="2" t="s">
        <v>5</v>
      </c>
      <c r="D10" s="20">
        <f>IFERROR(Processed!D10/D$3,"Not Available")</f>
        <v>0.94760681944764913</v>
      </c>
      <c r="E10" s="20">
        <f>IFERROR(Processed!E10/E$3,"Not Available")</f>
        <v>0.7046944851535446</v>
      </c>
      <c r="F10" s="20">
        <f>IFERROR(Processed!F10/F$3,"Not Available")</f>
        <v>2.4177205510244866</v>
      </c>
      <c r="G10" s="20">
        <f>IFERROR(Processed!G10/G$3,"Not Available")</f>
        <v>5.6032100503758668</v>
      </c>
      <c r="H10" s="20">
        <f>IFERROR(Processed!H10/H$3,"Not Available")</f>
        <v>1.4042505710831363</v>
      </c>
      <c r="I10" s="20">
        <f>IFERROR(Processed!I10/I$3,"Not Available")</f>
        <v>3.8607528793667303</v>
      </c>
      <c r="J10" s="20">
        <f>IFERROR(Processed!J10/J$3,"Not Available")</f>
        <v>2.1963472508038495</v>
      </c>
      <c r="K10" s="20">
        <f>IFERROR(Processed!K10/K$3,"Not Available")</f>
        <v>8.2809300035681552</v>
      </c>
      <c r="L10" s="20">
        <f>IFERROR(Processed!L10/L$3,"Not Available")</f>
        <v>1.2740137405661087</v>
      </c>
      <c r="M10" s="20">
        <f>IFERROR(Processed!M10/M$3,"Not Available")</f>
        <v>4.2354919168288827</v>
      </c>
      <c r="N10" s="20">
        <f>IFERROR(Processed!N10/N$3,"Not Available")</f>
        <v>4.1978900000000001</v>
      </c>
      <c r="O10" s="20">
        <f>IFERROR(Processed!O10/O$3,"Not Available")</f>
        <v>14.3293</v>
      </c>
      <c r="P10" s="20">
        <f>IFERROR(Processed!P10/P$3,"Not Available")</f>
        <v>2.1905000000000001</v>
      </c>
      <c r="Q10" s="20">
        <f>IFERROR(Processed!Q10/Q$3,"Not Available")</f>
        <v>7.1271300000000002</v>
      </c>
    </row>
    <row r="11" spans="1:17" x14ac:dyDescent="0.35">
      <c r="A11" s="41"/>
      <c r="B11" s="2" t="s">
        <v>4</v>
      </c>
      <c r="C11" s="2" t="s">
        <v>6</v>
      </c>
      <c r="D11" s="17">
        <f>IFERROR(Processed!D11/D$3,"Not Available")</f>
        <v>23614.68422640334</v>
      </c>
      <c r="E11" s="17">
        <f>IFERROR(Processed!E11/E$3,"Not Available")</f>
        <v>35968.806474561417</v>
      </c>
      <c r="F11" s="17">
        <f>IFERROR(Processed!F11/F$3,"Not Available")</f>
        <v>252847.51526672323</v>
      </c>
      <c r="G11" s="17">
        <f>IFERROR(Processed!G11/G$3,"Not Available")</f>
        <v>716185.18426830845</v>
      </c>
      <c r="H11" s="17">
        <f>IFERROR(Processed!H11/H$3,"Not Available")</f>
        <v>191465.64039916691</v>
      </c>
      <c r="I11" s="17">
        <f>IFERROR(Processed!I11/I$3,"Not Available")</f>
        <v>593543.48523741739</v>
      </c>
      <c r="J11" s="17">
        <f>IFERROR(Processed!J11/J$3,"Not Available")</f>
        <v>227344.8452854082</v>
      </c>
      <c r="K11" s="17">
        <f>IFERROR(Processed!K11/K$3,"Not Available")</f>
        <v>1366655.7093678811</v>
      </c>
      <c r="L11" s="17">
        <f>IFERROR(Processed!L11/L$3,"Not Available")</f>
        <v>123185.40070819265</v>
      </c>
      <c r="M11" s="17">
        <f>IFERROR(Processed!M11/M$3,"Not Available")</f>
        <v>685236.71179910342</v>
      </c>
      <c r="N11" s="31">
        <f>IFERROR(Processed!N11/N$3,"Not Available")</f>
        <v>451805.29323000001</v>
      </c>
      <c r="O11" s="31">
        <f>IFERROR(Processed!O11/O$3,"Not Available")</f>
        <v>2347730.5476199999</v>
      </c>
      <c r="P11" s="31">
        <f>IFERROR(Processed!P11/P$3,"Not Available")</f>
        <v>210838.68111999999</v>
      </c>
      <c r="Q11" s="31">
        <f>IFERROR(Processed!Q11/Q$3,"Not Available")</f>
        <v>1146655.88806</v>
      </c>
    </row>
    <row r="12" spans="1:17" x14ac:dyDescent="0.35">
      <c r="A12" s="41"/>
      <c r="B12" s="2" t="s">
        <v>4</v>
      </c>
      <c r="C12" s="2" t="s">
        <v>7</v>
      </c>
      <c r="D12" s="17">
        <f>IFERROR(Processed!D12/D$3,"Not Available")</f>
        <v>12751.648365089315</v>
      </c>
      <c r="E12" s="17">
        <f>IFERROR(Processed!E12/E$3,"Not Available")</f>
        <v>71648.694614290638</v>
      </c>
      <c r="F12" s="17">
        <f>IFERROR(Processed!F12/F$3,"Not Available")</f>
        <v>169114.81869423066</v>
      </c>
      <c r="G12" s="17">
        <f>IFERROR(Processed!G12/G$3,"Not Available")</f>
        <v>379844.10896802379</v>
      </c>
      <c r="H12" s="17">
        <f>IFERROR(Processed!H12/H$3,"Not Available")</f>
        <v>122344.92538645744</v>
      </c>
      <c r="I12" s="17">
        <f>IFERROR(Processed!I12/I$3,"Not Available")</f>
        <v>296902.0388159643</v>
      </c>
      <c r="J12" s="17">
        <f>IFERROR(Processed!J12/J$3,"Not Available")</f>
        <v>96548.951360582374</v>
      </c>
      <c r="K12" s="17">
        <f>IFERROR(Processed!K12/K$3,"Not Available")</f>
        <v>506410.37142154574</v>
      </c>
      <c r="L12" s="17">
        <f>IFERROR(Processed!L12/L$3,"Not Available")</f>
        <v>57332.662444262925</v>
      </c>
      <c r="M12" s="17">
        <f>IFERROR(Processed!M12/M$3,"Not Available")</f>
        <v>261428.11535218361</v>
      </c>
      <c r="N12" s="31">
        <f>IFERROR(Processed!N12/N$3,"Not Available")</f>
        <v>189548.85159000001</v>
      </c>
      <c r="O12" s="31">
        <f>IFERROR(Processed!O12/O$3,"Not Available")</f>
        <v>870564.77782000008</v>
      </c>
      <c r="P12" s="31">
        <f>IFERROR(Processed!P12/P$3,"Not Available")</f>
        <v>99915.704569999987</v>
      </c>
      <c r="Q12" s="31">
        <f>IFERROR(Processed!Q12/Q$3,"Not Available")</f>
        <v>439089.58201999997</v>
      </c>
    </row>
    <row r="13" spans="1:17" x14ac:dyDescent="0.35">
      <c r="A13" s="41"/>
      <c r="B13" s="2" t="s">
        <v>4</v>
      </c>
      <c r="C13" s="2" t="s">
        <v>8</v>
      </c>
      <c r="D13" s="17">
        <f>IFERROR(Processed!D13/D$3,"Not Available")</f>
        <v>158189.77873719166</v>
      </c>
      <c r="E13" s="17">
        <f>IFERROR(Processed!E13/E$3,"Not Available")</f>
        <v>77802.022501401181</v>
      </c>
      <c r="F13" s="17">
        <f>IFERROR(Processed!F13/F$3,"Not Available")</f>
        <v>176181.98449299455</v>
      </c>
      <c r="G13" s="17">
        <f>IFERROR(Processed!G13/G$3,"Not Available")</f>
        <v>422381.7569134513</v>
      </c>
      <c r="H13" s="17">
        <f>IFERROR(Processed!H13/H$3,"Not Available")</f>
        <v>76044.134838825761</v>
      </c>
      <c r="I13" s="17">
        <f>IFERROR(Processed!I13/I$3,"Not Available")</f>
        <v>257948.69629314856</v>
      </c>
      <c r="J13" s="17">
        <f>IFERROR(Processed!J13/J$3,"Not Available")</f>
        <v>136809.36994890135</v>
      </c>
      <c r="K13" s="17">
        <f>IFERROR(Processed!K13/K$3,"Not Available")</f>
        <v>541137.51625218918</v>
      </c>
      <c r="L13" s="17">
        <f>IFERROR(Processed!L13/L$3,"Not Available")</f>
        <v>96845.743961252345</v>
      </c>
      <c r="M13" s="17">
        <f>IFERROR(Processed!M13/M$3,"Not Available")</f>
        <v>292434.30565262074</v>
      </c>
      <c r="N13" s="31">
        <f>IFERROR(Processed!N13/N$3,"Not Available")</f>
        <v>264719.30007</v>
      </c>
      <c r="O13" s="31">
        <f>IFERROR(Processed!O13/O$3,"Not Available")</f>
        <v>939828.20296999998</v>
      </c>
      <c r="P13" s="31">
        <f>IFERROR(Processed!P13/P$3,"Not Available")</f>
        <v>163815.24853000001</v>
      </c>
      <c r="Q13" s="31">
        <f>IFERROR(Processed!Q13/Q$3,"Not Available")</f>
        <v>490867.19080000004</v>
      </c>
    </row>
    <row r="14" spans="1:17" x14ac:dyDescent="0.35">
      <c r="A14" s="41"/>
      <c r="B14" s="2" t="s">
        <v>4</v>
      </c>
      <c r="C14" s="2" t="s">
        <v>5</v>
      </c>
      <c r="D14" s="17">
        <f>IFERROR(Processed!D14/D$3,"Not Available")</f>
        <v>194556.11132868432</v>
      </c>
      <c r="E14" s="17">
        <f>IFERROR(Processed!E14/E$3,"Not Available")</f>
        <v>276126.53363168729</v>
      </c>
      <c r="F14" s="17">
        <f>IFERROR(Processed!F14/F$3,"Not Available")</f>
        <v>598144.31845394825</v>
      </c>
      <c r="G14" s="17">
        <f>IFERROR(Processed!G14/G$3,"Not Available")</f>
        <v>1518411.0501497835</v>
      </c>
      <c r="H14" s="17">
        <f>IFERROR(Processed!H14/H$3,"Not Available")</f>
        <v>389854.70062445023</v>
      </c>
      <c r="I14" s="17">
        <f>IFERROR(Processed!I14/I$3,"Not Available")</f>
        <v>1148394.2203465297</v>
      </c>
      <c r="J14" s="17">
        <f>IFERROR(Processed!J14/J$3,"Not Available")</f>
        <v>460703.16659489175</v>
      </c>
      <c r="K14" s="17">
        <f>IFERROR(Processed!K14/K$3,"Not Available")</f>
        <v>2414203.5970416162</v>
      </c>
      <c r="L14" s="17">
        <f>IFERROR(Processed!L14/L$3,"Not Available")</f>
        <v>277363.80711370794</v>
      </c>
      <c r="M14" s="17">
        <f>IFERROR(Processed!M14/M$3,"Not Available")</f>
        <v>1239099.1328039081</v>
      </c>
      <c r="N14" s="31">
        <f>IFERROR(Processed!N14/N$3,"Not Available")</f>
        <v>906073.44489000004</v>
      </c>
      <c r="O14" s="31">
        <f>IFERROR(Processed!O14/O$3,"Not Available")</f>
        <v>4158123.5284000002</v>
      </c>
      <c r="P14" s="31">
        <f>IFERROR(Processed!P14/P$3,"Not Available")</f>
        <v>474569.63422000001</v>
      </c>
      <c r="Q14" s="31">
        <f>IFERROR(Processed!Q14/Q$3,"Not Available")</f>
        <v>2076612.6608800001</v>
      </c>
    </row>
    <row r="15" spans="1:17" x14ac:dyDescent="0.35">
      <c r="A15" s="41"/>
      <c r="B15" s="2" t="s">
        <v>2</v>
      </c>
      <c r="C15" s="2" t="s">
        <v>6</v>
      </c>
      <c r="D15" s="18">
        <f>IFERROR(Processed!D15/D$3,"Not Available")</f>
        <v>7311.0226737985604</v>
      </c>
      <c r="E15" s="14" t="str">
        <f>IFERROR(Processed!E15/E$3,"Not Available")</f>
        <v>Not Available</v>
      </c>
      <c r="F15" s="18">
        <f>IFERROR(Processed!F15/F$3,"Not Available")</f>
        <v>77578.724817532711</v>
      </c>
      <c r="G15" s="18">
        <f>IFERROR(Processed!G15/G$3,"Not Available")</f>
        <v>241651.95930769912</v>
      </c>
      <c r="H15" s="18">
        <f>IFERROR(Processed!H15/H$3,"Not Available")</f>
        <v>38803.217611611915</v>
      </c>
      <c r="I15" s="18">
        <f>IFERROR(Processed!I15/I$3,"Not Available")</f>
        <v>176661.93217540838</v>
      </c>
      <c r="J15" s="18">
        <f>IFERROR(Processed!J15/J$3,"Not Available")</f>
        <v>111664.22467729068</v>
      </c>
      <c r="K15" s="18">
        <f>IFERROR(Processed!K15/K$3,"Not Available")</f>
        <v>422000.37966029311</v>
      </c>
      <c r="L15" s="18">
        <f>IFERROR(Processed!L15/L$3,"Not Available")</f>
        <v>52167.390068891058</v>
      </c>
      <c r="M15" s="18">
        <f>IFERROR(Processed!M15/M$3,"Not Available")</f>
        <v>200927.74687898665</v>
      </c>
      <c r="N15" s="32">
        <f>IFERROR(Processed!N15/N$3,"Not Available")</f>
        <v>215770.78709</v>
      </c>
      <c r="O15" s="32">
        <f>IFERROR(Processed!O15/O$3,"Not Available")</f>
        <v>735537.10634000006</v>
      </c>
      <c r="P15" s="32">
        <f>IFERROR(Processed!P15/P$3,"Not Available")</f>
        <v>89907.375799999994</v>
      </c>
      <c r="Q15" s="32">
        <f>IFERROR(Processed!Q15/Q$3,"Not Available")</f>
        <v>339556.02429000003</v>
      </c>
    </row>
    <row r="16" spans="1:17" x14ac:dyDescent="0.35">
      <c r="A16" s="41"/>
      <c r="B16" s="2" t="s">
        <v>2</v>
      </c>
      <c r="C16" s="2" t="s">
        <v>7</v>
      </c>
      <c r="D16" s="18">
        <f>IFERROR(Processed!D16/D$3,"Not Available")</f>
        <v>4291.6030845907535</v>
      </c>
      <c r="E16" s="14" t="str">
        <f>IFERROR(Processed!E16/E$3,"Not Available")</f>
        <v>Not Available</v>
      </c>
      <c r="F16" s="18">
        <f>IFERROR(Processed!F16/F$3,"Not Available")</f>
        <v>65554.185894338923</v>
      </c>
      <c r="G16" s="18">
        <f>IFERROR(Processed!G16/G$3,"Not Available")</f>
        <v>139521.28182233273</v>
      </c>
      <c r="H16" s="18">
        <f>IFERROR(Processed!H16/H$3,"Not Available")</f>
        <v>43610.11662944829</v>
      </c>
      <c r="I16" s="18">
        <f>IFERROR(Processed!I16/I$3,"Not Available")</f>
        <v>102700.0931377641</v>
      </c>
      <c r="J16" s="18">
        <f>IFERROR(Processed!J16/J$3,"Not Available")</f>
        <v>35838.8501146013</v>
      </c>
      <c r="K16" s="18">
        <f>IFERROR(Processed!K16/K$3,"Not Available")</f>
        <v>163535.563166001</v>
      </c>
      <c r="L16" s="18">
        <f>IFERROR(Processed!L16/L$3,"Not Available")</f>
        <v>20632.489514391727</v>
      </c>
      <c r="M16" s="18">
        <f>IFERROR(Processed!M16/M$3,"Not Available")</f>
        <v>83976.209261515309</v>
      </c>
      <c r="N16" s="32">
        <f>IFERROR(Processed!N16/N$3,"Not Available")</f>
        <v>69777.932150000008</v>
      </c>
      <c r="O16" s="32">
        <f>IFERROR(Processed!O16/O$3,"Not Available")</f>
        <v>281461.14277999999</v>
      </c>
      <c r="P16" s="32">
        <f>IFERROR(Processed!P16/P$3,"Not Available")</f>
        <v>36325.231209999998</v>
      </c>
      <c r="Q16" s="32">
        <f>IFERROR(Processed!Q16/Q$3,"Not Available")</f>
        <v>141360.82281000001</v>
      </c>
    </row>
    <row r="17" spans="1:17" x14ac:dyDescent="0.35">
      <c r="A17" s="41"/>
      <c r="B17" s="2" t="s">
        <v>2</v>
      </c>
      <c r="C17" s="2" t="s">
        <v>8</v>
      </c>
      <c r="D17" s="18">
        <f>IFERROR(Processed!D17/D$3,"Not Available")</f>
        <v>53700.293388255006</v>
      </c>
      <c r="E17" s="14" t="str">
        <f>IFERROR(Processed!E17/E$3,"Not Available")</f>
        <v>Not Available</v>
      </c>
      <c r="F17" s="18">
        <f>IFERROR(Processed!F17/F$3,"Not Available")</f>
        <v>59816.909234865838</v>
      </c>
      <c r="G17" s="18">
        <f>IFERROR(Processed!G17/G$3,"Not Available")</f>
        <v>143402.2607347788</v>
      </c>
      <c r="H17" s="18">
        <f>IFERROR(Processed!H17/H$3,"Not Available")</f>
        <v>25824.627752294022</v>
      </c>
      <c r="I17" s="18">
        <f>IFERROR(Processed!I17/I$3,"Not Available")</f>
        <v>87584.13126308372</v>
      </c>
      <c r="J17" s="18">
        <f>IFERROR(Processed!J17/J$3,"Not Available")</f>
        <v>46468.075334431349</v>
      </c>
      <c r="K17" s="18">
        <f>IFERROR(Processed!K17/K$3,"Not Available")</f>
        <v>183750.08132027389</v>
      </c>
      <c r="L17" s="18">
        <f>IFERROR(Processed!L17/L$3,"Not Available")</f>
        <v>32920.245269357365</v>
      </c>
      <c r="M17" s="18">
        <f>IFERROR(Processed!M17/M$3,"Not Available")</f>
        <v>99325.563019564623</v>
      </c>
      <c r="N17" s="32">
        <f>IFERROR(Processed!N17/N$3,"Not Available")</f>
        <v>89911.091450000007</v>
      </c>
      <c r="O17" s="32">
        <f>IFERROR(Processed!O17/O$3,"Not Available")</f>
        <v>319130.68679000001</v>
      </c>
      <c r="P17" s="32">
        <f>IFERROR(Processed!P17/P$3,"Not Available")</f>
        <v>55681.278619999997</v>
      </c>
      <c r="Q17" s="32">
        <f>IFERROR(Processed!Q17/Q$3,"Not Available")</f>
        <v>166720.20505000002</v>
      </c>
    </row>
    <row r="18" spans="1:17" x14ac:dyDescent="0.35">
      <c r="A18" s="41"/>
      <c r="B18" s="2" t="s">
        <v>2</v>
      </c>
      <c r="C18" s="2" t="s">
        <v>5</v>
      </c>
      <c r="D18" s="18">
        <f>IFERROR(Processed!D18/D$3,"Not Available")</f>
        <v>65302.91914664433</v>
      </c>
      <c r="E18" s="14" t="str">
        <f>IFERROR(Processed!E18/E$3,"Not Available")</f>
        <v>Not Available</v>
      </c>
      <c r="F18" s="18">
        <f>IFERROR(Processed!F18/F$3,"Not Available")</f>
        <v>202949.81994673744</v>
      </c>
      <c r="G18" s="18">
        <f>IFERROR(Processed!G18/G$3,"Not Available")</f>
        <v>524575.50186481082</v>
      </c>
      <c r="H18" s="18">
        <f>IFERROR(Processed!H18/H$3,"Not Available")</f>
        <v>108237.96199335426</v>
      </c>
      <c r="I18" s="18">
        <f>IFERROR(Processed!I18/I$3,"Not Available")</f>
        <v>366946.15657625633</v>
      </c>
      <c r="J18" s="18">
        <f>IFERROR(Processed!J18/J$3,"Not Available")</f>
        <v>193971.15012632328</v>
      </c>
      <c r="K18" s="18">
        <f>IFERROR(Processed!K18/K$3,"Not Available")</f>
        <v>769286.0241465678</v>
      </c>
      <c r="L18" s="18">
        <f>IFERROR(Processed!L18/L$3,"Not Available")</f>
        <v>105720.12485264015</v>
      </c>
      <c r="M18" s="18">
        <f>IFERROR(Processed!M18/M$3,"Not Available")</f>
        <v>384229.51916006644</v>
      </c>
      <c r="N18" s="32">
        <f>IFERROR(Processed!N18/N$3,"Not Available")</f>
        <v>375459.81068</v>
      </c>
      <c r="O18" s="32">
        <f>IFERROR(Processed!O18/O$3,"Not Available")</f>
        <v>1336128.93591</v>
      </c>
      <c r="P18" s="32">
        <f>IFERROR(Processed!P18/P$3,"Not Available")</f>
        <v>181913.88563</v>
      </c>
      <c r="Q18" s="32">
        <f>IFERROR(Processed!Q18/Q$3,"Not Available")</f>
        <v>647637.05215</v>
      </c>
    </row>
    <row r="19" spans="1:17" x14ac:dyDescent="0.35">
      <c r="A19" s="41"/>
      <c r="B19" s="2" t="s">
        <v>3</v>
      </c>
      <c r="C19" s="2" t="s">
        <v>6</v>
      </c>
      <c r="D19" s="19">
        <f>IFERROR(Processed!D19/D$3,"Not Available")</f>
        <v>11293.766712932602</v>
      </c>
      <c r="E19" s="12" t="str">
        <f>IFERROR(Processed!E19/E$3,"Not Available")</f>
        <v>Not Available</v>
      </c>
      <c r="F19" s="19">
        <f>IFERROR(Processed!F19/F$3,"Not Available")</f>
        <v>107656.46484489419</v>
      </c>
      <c r="G19" s="19">
        <f>IFERROR(Processed!G19/G$3,"Not Available")</f>
        <v>310601.37334468606</v>
      </c>
      <c r="H19" s="19">
        <f>IFERROR(Processed!H19/H$3,"Not Available")</f>
        <v>71194.719482655826</v>
      </c>
      <c r="I19" s="19">
        <f>IFERROR(Processed!I19/I$3,"Not Available")</f>
        <v>242687.17986838132</v>
      </c>
      <c r="J19" s="19">
        <f>IFERROR(Processed!J19/J$3,"Not Available")</f>
        <v>127362.97724171091</v>
      </c>
      <c r="K19" s="19">
        <f>IFERROR(Processed!K19/K$3,"Not Available")</f>
        <v>585255.61777610134</v>
      </c>
      <c r="L19" s="19">
        <f>IFERROR(Processed!L19/L$3,"Not Available")</f>
        <v>62499.689124518991</v>
      </c>
      <c r="M19" s="19">
        <f>IFERROR(Processed!M19/M$3,"Not Available")</f>
        <v>285160.16312311328</v>
      </c>
      <c r="N19" s="33">
        <f>IFERROR(Processed!N19/N$3,"Not Available")</f>
        <v>247842.23801</v>
      </c>
      <c r="O19" s="33">
        <f>IFERROR(Processed!O19/O$3,"Not Available")</f>
        <v>1012083.01794</v>
      </c>
      <c r="P19" s="33">
        <f>IFERROR(Processed!P19/P$3,"Not Available")</f>
        <v>107055.07905</v>
      </c>
      <c r="Q19" s="33">
        <f>IFERROR(Processed!Q19/Q$3,"Not Available")</f>
        <v>479135.61758999998</v>
      </c>
    </row>
    <row r="20" spans="1:17" x14ac:dyDescent="0.35">
      <c r="A20" s="41"/>
      <c r="B20" s="2" t="s">
        <v>3</v>
      </c>
      <c r="C20" s="2" t="s">
        <v>7</v>
      </c>
      <c r="D20" s="19">
        <f>IFERROR(Processed!D20/D$3,"Not Available")</f>
        <v>6892.0989055491664</v>
      </c>
      <c r="E20" s="12" t="str">
        <f>IFERROR(Processed!E20/E$3,"Not Available")</f>
        <v>Not Available</v>
      </c>
      <c r="F20" s="19">
        <f>IFERROR(Processed!F20/F$3,"Not Available")</f>
        <v>92230.56817275811</v>
      </c>
      <c r="G20" s="19">
        <f>IFERROR(Processed!G20/G$3,"Not Available")</f>
        <v>204114.04295980916</v>
      </c>
      <c r="H20" s="19">
        <f>IFERROR(Processed!H20/H$3,"Not Available")</f>
        <v>66508.69763878001</v>
      </c>
      <c r="I20" s="19">
        <f>IFERROR(Processed!I20/I$3,"Not Available")</f>
        <v>159542.33104331917</v>
      </c>
      <c r="J20" s="19">
        <f>IFERROR(Processed!J20/J$3,"Not Available")</f>
        <v>53044.114168059503</v>
      </c>
      <c r="K20" s="19">
        <f>IFERROR(Processed!K20/K$3,"Not Available")</f>
        <v>267874.46290186536</v>
      </c>
      <c r="L20" s="19">
        <f>IFERROR(Processed!L20/L$3,"Not Available")</f>
        <v>31102.465590390737</v>
      </c>
      <c r="M20" s="19">
        <f>IFERROR(Processed!M20/M$3,"Not Available")</f>
        <v>137965.17543874535</v>
      </c>
      <c r="N20" s="33">
        <f>IFERROR(Processed!N20/N$3,"Not Available")</f>
        <v>103590.22723</v>
      </c>
      <c r="O20" s="33">
        <f>IFERROR(Processed!O20/O$3,"Not Available")</f>
        <v>459793.59385</v>
      </c>
      <c r="P20" s="33">
        <f>IFERROR(Processed!P20/P$3,"Not Available")</f>
        <v>54400.387280000003</v>
      </c>
      <c r="Q20" s="33">
        <f>IFERROR(Processed!Q20/Q$3,"Not Available")</f>
        <v>231619.66566999999</v>
      </c>
    </row>
    <row r="21" spans="1:17" x14ac:dyDescent="0.35">
      <c r="A21" s="41"/>
      <c r="B21" s="2" t="s">
        <v>3</v>
      </c>
      <c r="C21" s="2" t="s">
        <v>8</v>
      </c>
      <c r="D21" s="19">
        <f>IFERROR(Processed!D21/D$3,"Not Available")</f>
        <v>95025.894001861714</v>
      </c>
      <c r="E21" s="12" t="str">
        <f>IFERROR(Processed!E21/E$3,"Not Available")</f>
        <v>Not Available</v>
      </c>
      <c r="F21" s="19">
        <f>IFERROR(Processed!F21/F$3,"Not Available")</f>
        <v>105833.8281289705</v>
      </c>
      <c r="G21" s="19">
        <f>IFERROR(Processed!G21/G$3,"Not Available")</f>
        <v>253727.93844502509</v>
      </c>
      <c r="H21" s="19">
        <f>IFERROR(Processed!H21/H$3,"Not Available")</f>
        <v>45680.18475784357</v>
      </c>
      <c r="I21" s="19">
        <f>IFERROR(Processed!I21/I$3,"Not Available")</f>
        <v>154951.62903735699</v>
      </c>
      <c r="J21" s="19">
        <f>IFERROR(Processed!J21/J$3,"Not Available")</f>
        <v>82182.130667762336</v>
      </c>
      <c r="K21" s="19">
        <f>IFERROR(Processed!K21/K$3,"Not Available")</f>
        <v>325065.01088975562</v>
      </c>
      <c r="L21" s="19">
        <f>IFERROR(Processed!L21/L$3,"Not Available")</f>
        <v>58175.378699902787</v>
      </c>
      <c r="M21" s="19">
        <f>IFERROR(Processed!M21/M$3,"Not Available")</f>
        <v>175666.90723594543</v>
      </c>
      <c r="N21" s="33">
        <f>IFERROR(Processed!N21/N$3,"Not Available")</f>
        <v>159018.35644</v>
      </c>
      <c r="O21" s="33">
        <f>IFERROR(Processed!O21/O$3,"Not Available")</f>
        <v>564561.23814999999</v>
      </c>
      <c r="P21" s="33">
        <f>IFERROR(Processed!P21/P$3,"Not Available")</f>
        <v>98404.109280000004</v>
      </c>
      <c r="Q21" s="33">
        <f>IFERROR(Processed!Q21/Q$3,"Not Available")</f>
        <v>294866.68992999999</v>
      </c>
    </row>
    <row r="22" spans="1:17" x14ac:dyDescent="0.35">
      <c r="A22" s="41"/>
      <c r="B22" s="2" t="s">
        <v>3</v>
      </c>
      <c r="C22" s="2" t="s">
        <v>5</v>
      </c>
      <c r="D22" s="19">
        <f>IFERROR(Processed!D22/D$3,"Not Available")</f>
        <v>113211.75962034347</v>
      </c>
      <c r="E22" s="12" t="str">
        <f>IFERROR(Processed!E22/E$3,"Not Available")</f>
        <v>Not Available</v>
      </c>
      <c r="F22" s="19">
        <f>IFERROR(Processed!F22/F$3,"Not Available")</f>
        <v>305720.8611466228</v>
      </c>
      <c r="G22" s="19">
        <f>IFERROR(Processed!G22/G$3,"Not Available")</f>
        <v>768443.35474951996</v>
      </c>
      <c r="H22" s="19">
        <f>IFERROR(Processed!H22/H$3,"Not Available")</f>
        <v>183383.60187927939</v>
      </c>
      <c r="I22" s="19">
        <f>IFERROR(Processed!I22/I$3,"Not Available")</f>
        <v>557181.13994905737</v>
      </c>
      <c r="J22" s="19">
        <f>IFERROR(Processed!J22/J$3,"Not Available")</f>
        <v>262589.22207753267</v>
      </c>
      <c r="K22" s="19">
        <f>IFERROR(Processed!K22/K$3,"Not Available")</f>
        <v>1178195.0915677224</v>
      </c>
      <c r="L22" s="19">
        <f>IFERROR(Processed!L22/L$3,"Not Available")</f>
        <v>151777.53341481253</v>
      </c>
      <c r="M22" s="19">
        <f>IFERROR(Processed!M22/M$3,"Not Available")</f>
        <v>598792.24579780421</v>
      </c>
      <c r="N22" s="33">
        <f>IFERROR(Processed!N22/N$3,"Not Available")</f>
        <v>510450.82167000003</v>
      </c>
      <c r="O22" s="33">
        <f>IFERROR(Processed!O22/O$3,"Not Available")</f>
        <v>2036437.8499400001</v>
      </c>
      <c r="P22" s="33">
        <f>IFERROR(Processed!P22/P$3,"Not Available")</f>
        <v>259859.57559999998</v>
      </c>
      <c r="Q22" s="33">
        <f>IFERROR(Processed!Q22/Q$3,"Not Available")</f>
        <v>1005621.97318</v>
      </c>
    </row>
    <row r="23" spans="1:17" ht="15" customHeight="1" x14ac:dyDescent="0.35">
      <c r="A23" s="38" t="s">
        <v>24</v>
      </c>
      <c r="B23" s="2" t="s">
        <v>1</v>
      </c>
      <c r="C23" s="2" t="s">
        <v>6</v>
      </c>
      <c r="D23" s="20">
        <f>IFERROR(Processed!D23/D$3,"Not Available")</f>
        <v>8.2951299687906974E-2</v>
      </c>
      <c r="E23" s="20">
        <f>IFERROR(Processed!E23/E$3,"Not Available")</f>
        <v>3.7952213237629762E-2</v>
      </c>
      <c r="F23" s="20">
        <f>IFERROR(Processed!F23/F$3,"Not Available")</f>
        <v>0.72345346219705053</v>
      </c>
      <c r="G23" s="20">
        <f>IFERROR(Processed!G23/G$3,"Not Available")</f>
        <v>1.8078978657541109</v>
      </c>
      <c r="H23" s="20">
        <f>IFERROR(Processed!H23/H$3,"Not Available")</f>
        <v>0.46696344689108704</v>
      </c>
      <c r="I23" s="20">
        <f>IFERROR(Processed!I23/I$3,"Not Available")</f>
        <v>1.3148327242284201</v>
      </c>
      <c r="J23" s="20">
        <f>IFERROR(Processed!J23/J$3,"Not Available")</f>
        <v>1.0768141065622863</v>
      </c>
      <c r="K23" s="20">
        <f>IFERROR(Processed!K23/K$3,"Not Available")</f>
        <v>3.659094039596857</v>
      </c>
      <c r="L23" s="20">
        <f>IFERROR(Processed!L23/L$3,"Not Available")</f>
        <v>0.54184018935583556</v>
      </c>
      <c r="M23" s="20">
        <f>IFERROR(Processed!M23/M$3,"Not Available")</f>
        <v>1.7939203305969691</v>
      </c>
      <c r="N23" s="20">
        <f>IFERROR(Processed!N23/N$3,"Not Available")</f>
        <v>2.0303299999999997</v>
      </c>
      <c r="O23" s="20">
        <f>IFERROR(Processed!O23/O$3,"Not Available")</f>
        <v>6.3373200000000001</v>
      </c>
      <c r="P23" s="20">
        <f>IFERROR(Processed!P23/P$3,"Not Available")</f>
        <v>0.93485000000000007</v>
      </c>
      <c r="Q23" s="20">
        <f>IFERROR(Processed!Q23/Q$3,"Not Available")</f>
        <v>3.02596</v>
      </c>
    </row>
    <row r="24" spans="1:17" x14ac:dyDescent="0.35">
      <c r="A24" s="39"/>
      <c r="B24" s="2" t="s">
        <v>4</v>
      </c>
      <c r="C24" s="2" t="s">
        <v>6</v>
      </c>
      <c r="D24" s="17">
        <f>IFERROR(Processed!D24/D$3,"Not Available")</f>
        <v>23614.68422640334</v>
      </c>
      <c r="E24" s="17">
        <f>IFERROR(Processed!E24/E$3,"Not Available")</f>
        <v>35968.806474561417</v>
      </c>
      <c r="F24" s="17">
        <f>IFERROR(Processed!F24/F$3,"Not Available")</f>
        <v>252847.51526672323</v>
      </c>
      <c r="G24" s="17">
        <f>IFERROR(Processed!G24/G$3,"Not Available")</f>
        <v>716185.18426830845</v>
      </c>
      <c r="H24" s="17">
        <f>IFERROR(Processed!H24/H$3,"Not Available")</f>
        <v>191465.64039916691</v>
      </c>
      <c r="I24" s="17">
        <f>IFERROR(Processed!I24/I$3,"Not Available")</f>
        <v>593543.48523741739</v>
      </c>
      <c r="J24" s="17">
        <f>IFERROR(Processed!J24/J$3,"Not Available")</f>
        <v>227344.8452854082</v>
      </c>
      <c r="K24" s="17">
        <f>IFERROR(Processed!K24/K$3,"Not Available")</f>
        <v>1366655.7093678811</v>
      </c>
      <c r="L24" s="17">
        <f>IFERROR(Processed!L24/L$3,"Not Available")</f>
        <v>123185.40070819265</v>
      </c>
      <c r="M24" s="17">
        <f>IFERROR(Processed!M24/M$3,"Not Available")</f>
        <v>685236.71179910342</v>
      </c>
      <c r="N24" s="31">
        <f>IFERROR(Processed!N24/N$3,"Not Available")</f>
        <v>451805.29323000001</v>
      </c>
      <c r="O24" s="31">
        <f>IFERROR(Processed!O24/O$3,"Not Available")</f>
        <v>2347730.5476199999</v>
      </c>
      <c r="P24" s="31">
        <f>IFERROR(Processed!P24/P$3,"Not Available")</f>
        <v>210838.68111999999</v>
      </c>
      <c r="Q24" s="31">
        <f>IFERROR(Processed!Q24/Q$3,"Not Available")</f>
        <v>1146655.88806</v>
      </c>
    </row>
    <row r="25" spans="1:17" x14ac:dyDescent="0.35">
      <c r="A25" s="39"/>
      <c r="B25" s="2" t="s">
        <v>2</v>
      </c>
      <c r="C25" s="2" t="s">
        <v>6</v>
      </c>
      <c r="D25" s="18">
        <f>IFERROR(Processed!D25/D$3,"Not Available")</f>
        <v>7311.0226737985604</v>
      </c>
      <c r="E25" s="14" t="str">
        <f>IFERROR(Processed!E25/E$3,"Not Available")</f>
        <v>Not Available</v>
      </c>
      <c r="F25" s="18">
        <f>IFERROR(Processed!F25/F$3,"Not Available")</f>
        <v>77578.724817532711</v>
      </c>
      <c r="G25" s="18">
        <f>IFERROR(Processed!G25/G$3,"Not Available")</f>
        <v>241651.95930769912</v>
      </c>
      <c r="H25" s="18">
        <f>IFERROR(Processed!H25/H$3,"Not Available")</f>
        <v>38803.217611611915</v>
      </c>
      <c r="I25" s="18">
        <f>IFERROR(Processed!I25/I$3,"Not Available")</f>
        <v>176661.93217540838</v>
      </c>
      <c r="J25" s="18">
        <f>IFERROR(Processed!J25/J$3,"Not Available")</f>
        <v>111664.22467729068</v>
      </c>
      <c r="K25" s="18">
        <f>IFERROR(Processed!K25/K$3,"Not Available")</f>
        <v>422000.37966029311</v>
      </c>
      <c r="L25" s="18">
        <f>IFERROR(Processed!L25/L$3,"Not Available")</f>
        <v>52167.390068891058</v>
      </c>
      <c r="M25" s="18">
        <f>IFERROR(Processed!M25/M$3,"Not Available")</f>
        <v>200927.74687898665</v>
      </c>
      <c r="N25" s="32">
        <f>IFERROR(Processed!N25/N$3,"Not Available")</f>
        <v>215770.78709</v>
      </c>
      <c r="O25" s="32">
        <f>IFERROR(Processed!O25/O$3,"Not Available")</f>
        <v>735537.10634000006</v>
      </c>
      <c r="P25" s="32">
        <f>IFERROR(Processed!P25/P$3,"Not Available")</f>
        <v>89907.375799999994</v>
      </c>
      <c r="Q25" s="32">
        <f>IFERROR(Processed!Q25/Q$3,"Not Available")</f>
        <v>339556.02429000003</v>
      </c>
    </row>
    <row r="26" spans="1:17" x14ac:dyDescent="0.35">
      <c r="A26" s="39"/>
      <c r="B26" s="2" t="s">
        <v>3</v>
      </c>
      <c r="C26" s="2" t="s">
        <v>6</v>
      </c>
      <c r="D26" s="19">
        <f>IFERROR(Processed!D26/D$3,"Not Available")</f>
        <v>11293.766712932602</v>
      </c>
      <c r="E26" s="12" t="str">
        <f>IFERROR(Processed!E26/E$3,"Not Available")</f>
        <v>Not Available</v>
      </c>
      <c r="F26" s="19">
        <f>IFERROR(Processed!F26/F$3,"Not Available")</f>
        <v>107656.46484489419</v>
      </c>
      <c r="G26" s="19">
        <f>IFERROR(Processed!G26/G$3,"Not Available")</f>
        <v>310601.37334468606</v>
      </c>
      <c r="H26" s="19">
        <f>IFERROR(Processed!H26/H$3,"Not Available")</f>
        <v>71194.719482655826</v>
      </c>
      <c r="I26" s="19">
        <f>IFERROR(Processed!I26/I$3,"Not Available")</f>
        <v>242687.17986838132</v>
      </c>
      <c r="J26" s="19">
        <f>IFERROR(Processed!J26/J$3,"Not Available")</f>
        <v>127362.97724171091</v>
      </c>
      <c r="K26" s="19">
        <f>IFERROR(Processed!K26/K$3,"Not Available")</f>
        <v>585255.61777610134</v>
      </c>
      <c r="L26" s="19">
        <f>IFERROR(Processed!L26/L$3,"Not Available")</f>
        <v>62499.689124518991</v>
      </c>
      <c r="M26" s="19">
        <f>IFERROR(Processed!M26/M$3,"Not Available")</f>
        <v>285160.16312311328</v>
      </c>
      <c r="N26" s="33">
        <f>IFERROR(Processed!N26/N$3,"Not Available")</f>
        <v>247842.23801</v>
      </c>
      <c r="O26" s="33">
        <f>IFERROR(Processed!O26/O$3,"Not Available")</f>
        <v>1012083.01794</v>
      </c>
      <c r="P26" s="33">
        <f>IFERROR(Processed!P26/P$3,"Not Available")</f>
        <v>107055.07905</v>
      </c>
      <c r="Q26" s="33">
        <f>IFERROR(Processed!Q26/Q$3,"Not Available")</f>
        <v>479135.61758999998</v>
      </c>
    </row>
    <row r="27" spans="1:17" x14ac:dyDescent="0.35">
      <c r="A27" s="39"/>
      <c r="B27" s="2" t="s">
        <v>1</v>
      </c>
      <c r="C27" s="2" t="s">
        <v>7</v>
      </c>
      <c r="D27" s="20">
        <f>IFERROR(Processed!D27/D$3,"Not Available")</f>
        <v>5.2747833051986097E-2</v>
      </c>
      <c r="E27" s="20">
        <f>IFERROR(Processed!E27/E$3,"Not Available")</f>
        <v>0.13907356908845389</v>
      </c>
      <c r="F27" s="20">
        <f>IFERROR(Processed!F27/F$3,"Not Available")</f>
        <v>0.78975630106931849</v>
      </c>
      <c r="G27" s="20">
        <f>IFERROR(Processed!G27/G$3,"Not Available")</f>
        <v>1.6269337136966042</v>
      </c>
      <c r="H27" s="20">
        <f>IFERROR(Processed!H27/H$3,"Not Available")</f>
        <v>0.54669598088773752</v>
      </c>
      <c r="I27" s="20">
        <f>IFERROR(Processed!I27/I$3,"Not Available")</f>
        <v>1.2214476140836168</v>
      </c>
      <c r="J27" s="20">
        <f>IFERROR(Processed!J27/J$3,"Not Available")</f>
        <v>0.41660872252650955</v>
      </c>
      <c r="K27" s="20">
        <f>IFERROR(Processed!K27/K$3,"Not Available")</f>
        <v>1.8429484546760544</v>
      </c>
      <c r="L27" s="20">
        <f>IFERROR(Processed!L27/L$3,"Not Available")</f>
        <v>0.23382134129155258</v>
      </c>
      <c r="M27" s="20">
        <f>IFERROR(Processed!M27/M$3,"Not Available")</f>
        <v>0.93908913998743693</v>
      </c>
      <c r="N27" s="20">
        <f>IFERROR(Processed!N27/N$3,"Not Available")</f>
        <v>0.80750999999999995</v>
      </c>
      <c r="O27" s="20">
        <f>IFERROR(Processed!O27/O$3,"Not Available")</f>
        <v>3.1656999999999997</v>
      </c>
      <c r="P27" s="20">
        <f>IFERROR(Processed!P27/P$3,"Not Available")</f>
        <v>0.41279000000000005</v>
      </c>
      <c r="Q27" s="20">
        <f>IFERROR(Processed!Q27/Q$3,"Not Available")</f>
        <v>1.5792599999999999</v>
      </c>
    </row>
    <row r="28" spans="1:17" x14ac:dyDescent="0.35">
      <c r="A28" s="39"/>
      <c r="B28" s="2" t="s">
        <v>4</v>
      </c>
      <c r="C28" s="2" t="s">
        <v>7</v>
      </c>
      <c r="D28" s="17">
        <f>IFERROR(Processed!D28/D$3,"Not Available")</f>
        <v>12751.648365089315</v>
      </c>
      <c r="E28" s="17">
        <f>IFERROR(Processed!E28/E$3,"Not Available")</f>
        <v>71648.694614290638</v>
      </c>
      <c r="F28" s="17">
        <f>IFERROR(Processed!F28/F$3,"Not Available")</f>
        <v>169114.81869423066</v>
      </c>
      <c r="G28" s="17">
        <f>IFERROR(Processed!G28/G$3,"Not Available")</f>
        <v>379844.10896802379</v>
      </c>
      <c r="H28" s="17">
        <f>IFERROR(Processed!H28/H$3,"Not Available")</f>
        <v>122344.92538645744</v>
      </c>
      <c r="I28" s="17">
        <f>IFERROR(Processed!I28/I$3,"Not Available")</f>
        <v>296902.0388159643</v>
      </c>
      <c r="J28" s="17">
        <f>IFERROR(Processed!J28/J$3,"Not Available")</f>
        <v>96548.951360582374</v>
      </c>
      <c r="K28" s="17">
        <f>IFERROR(Processed!K28/K$3,"Not Available")</f>
        <v>506410.37142154574</v>
      </c>
      <c r="L28" s="17">
        <f>IFERROR(Processed!L28/L$3,"Not Available")</f>
        <v>57332.662444262925</v>
      </c>
      <c r="M28" s="17">
        <f>IFERROR(Processed!M28/M$3,"Not Available")</f>
        <v>261428.11535218361</v>
      </c>
      <c r="N28" s="31">
        <f>IFERROR(Processed!N28/N$3,"Not Available")</f>
        <v>189548.85159000001</v>
      </c>
      <c r="O28" s="31">
        <f>IFERROR(Processed!O28/O$3,"Not Available")</f>
        <v>870564.77782000008</v>
      </c>
      <c r="P28" s="31">
        <f>IFERROR(Processed!P28/P$3,"Not Available")</f>
        <v>99915.704569999987</v>
      </c>
      <c r="Q28" s="31">
        <f>IFERROR(Processed!Q28/Q$3,"Not Available")</f>
        <v>439089.58201999997</v>
      </c>
    </row>
    <row r="29" spans="1:17" x14ac:dyDescent="0.35">
      <c r="A29" s="39"/>
      <c r="B29" s="2" t="s">
        <v>2</v>
      </c>
      <c r="C29" s="2" t="s">
        <v>7</v>
      </c>
      <c r="D29" s="18">
        <f>IFERROR(Processed!D29/D$3,"Not Available")</f>
        <v>4291.6030845907535</v>
      </c>
      <c r="E29" s="14" t="str">
        <f>IFERROR(Processed!E29/E$3,"Not Available")</f>
        <v>Not Available</v>
      </c>
      <c r="F29" s="18">
        <f>IFERROR(Processed!F29/F$3,"Not Available")</f>
        <v>65554.185894338923</v>
      </c>
      <c r="G29" s="18">
        <f>IFERROR(Processed!G29/G$3,"Not Available")</f>
        <v>139521.28182233273</v>
      </c>
      <c r="H29" s="18">
        <f>IFERROR(Processed!H29/H$3,"Not Available")</f>
        <v>43610.11662944829</v>
      </c>
      <c r="I29" s="18">
        <f>IFERROR(Processed!I29/I$3,"Not Available")</f>
        <v>102700.0931377641</v>
      </c>
      <c r="J29" s="18">
        <f>IFERROR(Processed!J29/J$3,"Not Available")</f>
        <v>35838.8501146013</v>
      </c>
      <c r="K29" s="18">
        <f>IFERROR(Processed!K29/K$3,"Not Available")</f>
        <v>163535.563166001</v>
      </c>
      <c r="L29" s="18">
        <f>IFERROR(Processed!L29/L$3,"Not Available")</f>
        <v>20632.489514391727</v>
      </c>
      <c r="M29" s="18">
        <f>IFERROR(Processed!M29/M$3,"Not Available")</f>
        <v>83976.209261515309</v>
      </c>
      <c r="N29" s="32">
        <f>IFERROR(Processed!N29/N$3,"Not Available")</f>
        <v>69777.932150000008</v>
      </c>
      <c r="O29" s="32">
        <f>IFERROR(Processed!O29/O$3,"Not Available")</f>
        <v>281461.14277999999</v>
      </c>
      <c r="P29" s="32">
        <f>IFERROR(Processed!P29/P$3,"Not Available")</f>
        <v>36325.231209999998</v>
      </c>
      <c r="Q29" s="32">
        <f>IFERROR(Processed!Q29/Q$3,"Not Available")</f>
        <v>141360.82281000001</v>
      </c>
    </row>
    <row r="30" spans="1:17" x14ac:dyDescent="0.35">
      <c r="A30" s="39"/>
      <c r="B30" s="2" t="s">
        <v>3</v>
      </c>
      <c r="C30" s="2" t="s">
        <v>7</v>
      </c>
      <c r="D30" s="19">
        <f>IFERROR(Processed!D30/D$3,"Not Available")</f>
        <v>6892.0989055491664</v>
      </c>
      <c r="E30" s="12" t="str">
        <f>IFERROR(Processed!E30/E$3,"Not Available")</f>
        <v>Not Available</v>
      </c>
      <c r="F30" s="19">
        <f>IFERROR(Processed!F30/F$3,"Not Available")</f>
        <v>92230.56817275811</v>
      </c>
      <c r="G30" s="19">
        <f>IFERROR(Processed!G30/G$3,"Not Available")</f>
        <v>204114.04295980916</v>
      </c>
      <c r="H30" s="19">
        <f>IFERROR(Processed!H30/H$3,"Not Available")</f>
        <v>66508.69763878001</v>
      </c>
      <c r="I30" s="19">
        <f>IFERROR(Processed!I30/I$3,"Not Available")</f>
        <v>159542.33104331917</v>
      </c>
      <c r="J30" s="19">
        <f>IFERROR(Processed!J30/J$3,"Not Available")</f>
        <v>53044.114168059503</v>
      </c>
      <c r="K30" s="19">
        <f>IFERROR(Processed!K30/K$3,"Not Available")</f>
        <v>267874.46290186536</v>
      </c>
      <c r="L30" s="19">
        <f>IFERROR(Processed!L30/L$3,"Not Available")</f>
        <v>31102.465590390737</v>
      </c>
      <c r="M30" s="19">
        <f>IFERROR(Processed!M30/M$3,"Not Available")</f>
        <v>137965.17543874535</v>
      </c>
      <c r="N30" s="33">
        <f>IFERROR(Processed!N30/N$3,"Not Available")</f>
        <v>103590.22723</v>
      </c>
      <c r="O30" s="33">
        <f>IFERROR(Processed!O30/O$3,"Not Available")</f>
        <v>459793.59385</v>
      </c>
      <c r="P30" s="33">
        <f>IFERROR(Processed!P30/P$3,"Not Available")</f>
        <v>54400.387280000003</v>
      </c>
      <c r="Q30" s="33">
        <f>IFERROR(Processed!Q30/Q$3,"Not Available")</f>
        <v>231619.66566999999</v>
      </c>
    </row>
    <row r="31" spans="1:17" x14ac:dyDescent="0.35">
      <c r="A31" s="39"/>
      <c r="B31" s="2" t="s">
        <v>1</v>
      </c>
      <c r="C31" s="2" t="s">
        <v>8</v>
      </c>
      <c r="D31" s="20">
        <f>IFERROR(Processed!D31/D$3,"Not Available")</f>
        <v>0.81190768670775559</v>
      </c>
      <c r="E31" s="20">
        <f>IFERROR(Processed!E31/E$3,"Not Available")</f>
        <v>0.55967848329199177</v>
      </c>
      <c r="F31" s="20">
        <f>IFERROR(Processed!F31/F$3,"Not Available")</f>
        <v>0.90451078775811811</v>
      </c>
      <c r="G31" s="20">
        <f>IFERROR(Processed!G31/G$3,"Not Available")</f>
        <v>2.1683784709251519</v>
      </c>
      <c r="H31" s="20">
        <f>IFERROR(Processed!H31/H$3,"Not Available")</f>
        <v>0.39059114330431205</v>
      </c>
      <c r="I31" s="20">
        <f>IFERROR(Processed!I31/I$3,"Not Available")</f>
        <v>1.3244725410546929</v>
      </c>
      <c r="J31" s="20">
        <f>IFERROR(Processed!J31/J$3,"Not Available")</f>
        <v>0.70292442171505376</v>
      </c>
      <c r="K31" s="20">
        <f>IFERROR(Processed!K31/K$3,"Not Available")</f>
        <v>2.7788875092952448</v>
      </c>
      <c r="L31" s="20">
        <f>IFERROR(Processed!L31/L$3,"Not Available")</f>
        <v>0.49835220991872126</v>
      </c>
      <c r="M31" s="20">
        <f>IFERROR(Processed!M31/M$3,"Not Available")</f>
        <v>1.5024824462444761</v>
      </c>
      <c r="N31" s="20">
        <f>IFERROR(Processed!N31/N$3,"Not Available")</f>
        <v>1.36006</v>
      </c>
      <c r="O31" s="20">
        <f>IFERROR(Processed!O31/O$3,"Not Available")</f>
        <v>4.8262799999999997</v>
      </c>
      <c r="P31" s="20">
        <f>IFERROR(Processed!P31/P$3,"Not Available")</f>
        <v>0.84286000000000005</v>
      </c>
      <c r="Q31" s="20">
        <f>IFERROR(Processed!Q31/Q$3,"Not Available")</f>
        <v>2.5219</v>
      </c>
    </row>
    <row r="32" spans="1:17" x14ac:dyDescent="0.35">
      <c r="A32" s="39"/>
      <c r="B32" s="2" t="s">
        <v>4</v>
      </c>
      <c r="C32" s="2" t="s">
        <v>8</v>
      </c>
      <c r="D32" s="17">
        <f>IFERROR(Processed!D32/D$3,"Not Available")</f>
        <v>158189.77873719166</v>
      </c>
      <c r="E32" s="17">
        <f>IFERROR(Processed!E32/E$3,"Not Available")</f>
        <v>77802.022501401181</v>
      </c>
      <c r="F32" s="17">
        <f>IFERROR(Processed!F32/F$3,"Not Available")</f>
        <v>176181.98449299455</v>
      </c>
      <c r="G32" s="17">
        <f>IFERROR(Processed!G32/G$3,"Not Available")</f>
        <v>422381.7569134513</v>
      </c>
      <c r="H32" s="17">
        <f>IFERROR(Processed!H32/H$3,"Not Available")</f>
        <v>76044.134838825761</v>
      </c>
      <c r="I32" s="17">
        <f>IFERROR(Processed!I32/I$3,"Not Available")</f>
        <v>257948.69629314856</v>
      </c>
      <c r="J32" s="17">
        <f>IFERROR(Processed!J32/J$3,"Not Available")</f>
        <v>136809.36994890135</v>
      </c>
      <c r="K32" s="17">
        <f>IFERROR(Processed!K32/K$3,"Not Available")</f>
        <v>541137.51625218918</v>
      </c>
      <c r="L32" s="17">
        <f>IFERROR(Processed!L32/L$3,"Not Available")</f>
        <v>96845.743961252345</v>
      </c>
      <c r="M32" s="17">
        <f>IFERROR(Processed!M32/M$3,"Not Available")</f>
        <v>292434.30565262074</v>
      </c>
      <c r="N32" s="31">
        <f>IFERROR(Processed!N32/N$3,"Not Available")</f>
        <v>264719.30007</v>
      </c>
      <c r="O32" s="31">
        <f>IFERROR(Processed!O32/O$3,"Not Available")</f>
        <v>939828.20296999998</v>
      </c>
      <c r="P32" s="31">
        <f>IFERROR(Processed!P32/P$3,"Not Available")</f>
        <v>163815.24853000001</v>
      </c>
      <c r="Q32" s="31">
        <f>IFERROR(Processed!Q32/Q$3,"Not Available")</f>
        <v>490867.19080000004</v>
      </c>
    </row>
    <row r="33" spans="1:17" x14ac:dyDescent="0.35">
      <c r="A33" s="39"/>
      <c r="B33" s="2" t="s">
        <v>2</v>
      </c>
      <c r="C33" s="2" t="s">
        <v>8</v>
      </c>
      <c r="D33" s="18">
        <f>IFERROR(Processed!D33/D$3,"Not Available")</f>
        <v>53700.293388255006</v>
      </c>
      <c r="E33" s="14" t="str">
        <f>IFERROR(Processed!E33/E$3,"Not Available")</f>
        <v>Not Available</v>
      </c>
      <c r="F33" s="18">
        <f>IFERROR(Processed!F33/F$3,"Not Available")</f>
        <v>59816.909234865838</v>
      </c>
      <c r="G33" s="18">
        <f>IFERROR(Processed!G33/G$3,"Not Available")</f>
        <v>143402.2607347788</v>
      </c>
      <c r="H33" s="18">
        <f>IFERROR(Processed!H33/H$3,"Not Available")</f>
        <v>25824.627752294022</v>
      </c>
      <c r="I33" s="18">
        <f>IFERROR(Processed!I33/I$3,"Not Available")</f>
        <v>87584.13126308372</v>
      </c>
      <c r="J33" s="18">
        <f>IFERROR(Processed!J33/J$3,"Not Available")</f>
        <v>46468.075334431349</v>
      </c>
      <c r="K33" s="18">
        <f>IFERROR(Processed!K33/K$3,"Not Available")</f>
        <v>183750.08132027389</v>
      </c>
      <c r="L33" s="18">
        <f>IFERROR(Processed!L33/L$3,"Not Available")</f>
        <v>32920.245269357365</v>
      </c>
      <c r="M33" s="18">
        <f>IFERROR(Processed!M33/M$3,"Not Available")</f>
        <v>99325.563019564623</v>
      </c>
      <c r="N33" s="32">
        <f>IFERROR(Processed!N33/N$3,"Not Available")</f>
        <v>89911.091450000007</v>
      </c>
      <c r="O33" s="32">
        <f>IFERROR(Processed!O33/O$3,"Not Available")</f>
        <v>319130.68679000001</v>
      </c>
      <c r="P33" s="32">
        <f>IFERROR(Processed!P33/P$3,"Not Available")</f>
        <v>55681.278619999997</v>
      </c>
      <c r="Q33" s="32">
        <f>IFERROR(Processed!Q33/Q$3,"Not Available")</f>
        <v>166720.20505000002</v>
      </c>
    </row>
    <row r="34" spans="1:17" x14ac:dyDescent="0.35">
      <c r="A34" s="39"/>
      <c r="B34" s="2" t="s">
        <v>3</v>
      </c>
      <c r="C34" s="2" t="s">
        <v>8</v>
      </c>
      <c r="D34" s="19">
        <f>IFERROR(Processed!D34/D$3,"Not Available")</f>
        <v>95025.894001861714</v>
      </c>
      <c r="E34" s="12" t="str">
        <f>IFERROR(Processed!E34/E$3,"Not Available")</f>
        <v>Not Available</v>
      </c>
      <c r="F34" s="19">
        <f>IFERROR(Processed!F34/F$3,"Not Available")</f>
        <v>105833.8281289705</v>
      </c>
      <c r="G34" s="19">
        <f>IFERROR(Processed!G34/G$3,"Not Available")</f>
        <v>253727.93844502509</v>
      </c>
      <c r="H34" s="19">
        <f>IFERROR(Processed!H34/H$3,"Not Available")</f>
        <v>45680.18475784357</v>
      </c>
      <c r="I34" s="19">
        <f>IFERROR(Processed!I34/I$3,"Not Available")</f>
        <v>154951.62903735699</v>
      </c>
      <c r="J34" s="19">
        <f>IFERROR(Processed!J34/J$3,"Not Available")</f>
        <v>82182.130667762336</v>
      </c>
      <c r="K34" s="19">
        <f>IFERROR(Processed!K34/K$3,"Not Available")</f>
        <v>325065.01088975562</v>
      </c>
      <c r="L34" s="19">
        <f>IFERROR(Processed!L34/L$3,"Not Available")</f>
        <v>58175.378699902787</v>
      </c>
      <c r="M34" s="19">
        <f>IFERROR(Processed!M34/M$3,"Not Available")</f>
        <v>175666.90723594543</v>
      </c>
      <c r="N34" s="33">
        <f>IFERROR(Processed!N34/N$3,"Not Available")</f>
        <v>159018.35644</v>
      </c>
      <c r="O34" s="33">
        <f>IFERROR(Processed!O34/O$3,"Not Available")</f>
        <v>564561.23814999999</v>
      </c>
      <c r="P34" s="33">
        <f>IFERROR(Processed!P34/P$3,"Not Available")</f>
        <v>98404.109280000004</v>
      </c>
      <c r="Q34" s="33">
        <f>IFERROR(Processed!Q34/Q$3,"Not Available")</f>
        <v>294866.68992999999</v>
      </c>
    </row>
    <row r="35" spans="1:17" x14ac:dyDescent="0.35">
      <c r="A35" s="39"/>
      <c r="B35" s="2" t="s">
        <v>1</v>
      </c>
      <c r="C35" s="2" t="s">
        <v>5</v>
      </c>
      <c r="D35" s="20">
        <f>IFERROR(Processed!D35/D$3,"Not Available")</f>
        <v>0.94760681944764913</v>
      </c>
      <c r="E35" s="20">
        <f>IFERROR(Processed!E35/E$3,"Not Available")</f>
        <v>0.7046944851535446</v>
      </c>
      <c r="F35" s="20">
        <f>IFERROR(Processed!F35/F$3,"Not Available")</f>
        <v>2.4177205510244866</v>
      </c>
      <c r="G35" s="20">
        <f>IFERROR(Processed!G35/G$3,"Not Available")</f>
        <v>5.6032100503758668</v>
      </c>
      <c r="H35" s="20">
        <f>IFERROR(Processed!H35/H$3,"Not Available")</f>
        <v>1.4042505710831363</v>
      </c>
      <c r="I35" s="20">
        <f>IFERROR(Processed!I35/I$3,"Not Available")</f>
        <v>3.8607528793667303</v>
      </c>
      <c r="J35" s="20">
        <f>IFERROR(Processed!J35/J$3,"Not Available")</f>
        <v>2.1963472508038495</v>
      </c>
      <c r="K35" s="20">
        <f>IFERROR(Processed!K35/K$3,"Not Available")</f>
        <v>8.2809300035681552</v>
      </c>
      <c r="L35" s="20">
        <f>IFERROR(Processed!L35/L$3,"Not Available")</f>
        <v>1.2740137405661087</v>
      </c>
      <c r="M35" s="20">
        <f>IFERROR(Processed!M35/M$3,"Not Available")</f>
        <v>4.2354919168288827</v>
      </c>
      <c r="N35" s="20">
        <f>IFERROR(Processed!N35/N$3,"Not Available")</f>
        <v>4.1978900000000001</v>
      </c>
      <c r="O35" s="20">
        <f>IFERROR(Processed!O35/O$3,"Not Available")</f>
        <v>14.3293</v>
      </c>
      <c r="P35" s="20">
        <f>IFERROR(Processed!P35/P$3,"Not Available")</f>
        <v>2.1905000000000001</v>
      </c>
      <c r="Q35" s="20">
        <f>IFERROR(Processed!Q35/Q$3,"Not Available")</f>
        <v>7.1271300000000002</v>
      </c>
    </row>
    <row r="36" spans="1:17" x14ac:dyDescent="0.35">
      <c r="A36" s="39"/>
      <c r="B36" s="2" t="s">
        <v>4</v>
      </c>
      <c r="C36" s="2" t="s">
        <v>5</v>
      </c>
      <c r="D36" s="17">
        <f>IFERROR(Processed!D36/D$3,"Not Available")</f>
        <v>194556.11132868432</v>
      </c>
      <c r="E36" s="17">
        <f>IFERROR(Processed!E36/E$3,"Not Available")</f>
        <v>276126.53363168729</v>
      </c>
      <c r="F36" s="17">
        <f>IFERROR(Processed!F36/F$3,"Not Available")</f>
        <v>598144.31845394825</v>
      </c>
      <c r="G36" s="17">
        <f>IFERROR(Processed!G36/G$3,"Not Available")</f>
        <v>1518411.0501497835</v>
      </c>
      <c r="H36" s="17">
        <f>IFERROR(Processed!H36/H$3,"Not Available")</f>
        <v>389854.70062445023</v>
      </c>
      <c r="I36" s="17">
        <f>IFERROR(Processed!I36/I$3,"Not Available")</f>
        <v>1148394.2203465297</v>
      </c>
      <c r="J36" s="17">
        <f>IFERROR(Processed!J36/J$3,"Not Available")</f>
        <v>460703.16659489175</v>
      </c>
      <c r="K36" s="17">
        <f>IFERROR(Processed!K36/K$3,"Not Available")</f>
        <v>2414203.5970416162</v>
      </c>
      <c r="L36" s="17">
        <f>IFERROR(Processed!L36/L$3,"Not Available")</f>
        <v>277363.80711370794</v>
      </c>
      <c r="M36" s="17">
        <f>IFERROR(Processed!M36/M$3,"Not Available")</f>
        <v>1239099.1328039081</v>
      </c>
      <c r="N36" s="31">
        <f>IFERROR(Processed!N36/N$3,"Not Available")</f>
        <v>906073.44489000004</v>
      </c>
      <c r="O36" s="31">
        <f>IFERROR(Processed!O36/O$3,"Not Available")</f>
        <v>4158123.5284000002</v>
      </c>
      <c r="P36" s="31">
        <f>IFERROR(Processed!P36/P$3,"Not Available")</f>
        <v>474569.63422000001</v>
      </c>
      <c r="Q36" s="31">
        <f>IFERROR(Processed!Q36/Q$3,"Not Available")</f>
        <v>2076612.6608800001</v>
      </c>
    </row>
    <row r="37" spans="1:17" x14ac:dyDescent="0.35">
      <c r="A37" s="39"/>
      <c r="B37" s="2" t="s">
        <v>2</v>
      </c>
      <c r="C37" s="2" t="s">
        <v>5</v>
      </c>
      <c r="D37" s="18">
        <f>IFERROR(Processed!D37/D$3,"Not Available")</f>
        <v>65302.91914664433</v>
      </c>
      <c r="E37" s="14" t="str">
        <f>IFERROR(Processed!E37/E$3,"Not Available")</f>
        <v>Not Available</v>
      </c>
      <c r="F37" s="18">
        <f>IFERROR(Processed!F37/F$3,"Not Available")</f>
        <v>202949.81994673744</v>
      </c>
      <c r="G37" s="18">
        <f>IFERROR(Processed!G37/G$3,"Not Available")</f>
        <v>524575.50186481082</v>
      </c>
      <c r="H37" s="18">
        <f>IFERROR(Processed!H37/H$3,"Not Available")</f>
        <v>108237.96199335426</v>
      </c>
      <c r="I37" s="18">
        <f>IFERROR(Processed!I37/I$3,"Not Available")</f>
        <v>366946.15657625633</v>
      </c>
      <c r="J37" s="18">
        <f>IFERROR(Processed!J37/J$3,"Not Available")</f>
        <v>193971.15012632328</v>
      </c>
      <c r="K37" s="18">
        <f>IFERROR(Processed!K37/K$3,"Not Available")</f>
        <v>769286.0241465678</v>
      </c>
      <c r="L37" s="18">
        <f>IFERROR(Processed!L37/L$3,"Not Available")</f>
        <v>105720.12485264015</v>
      </c>
      <c r="M37" s="18">
        <f>IFERROR(Processed!M37/M$3,"Not Available")</f>
        <v>384229.51916006644</v>
      </c>
      <c r="N37" s="32">
        <f>IFERROR(Processed!N37/N$3,"Not Available")</f>
        <v>375459.81068</v>
      </c>
      <c r="O37" s="32">
        <f>IFERROR(Processed!O37/O$3,"Not Available")</f>
        <v>1336128.93591</v>
      </c>
      <c r="P37" s="32">
        <f>IFERROR(Processed!P37/P$3,"Not Available")</f>
        <v>181913.88563</v>
      </c>
      <c r="Q37" s="32">
        <f>IFERROR(Processed!Q37/Q$3,"Not Available")</f>
        <v>647637.05215</v>
      </c>
    </row>
    <row r="38" spans="1:17" x14ac:dyDescent="0.35">
      <c r="A38" s="40"/>
      <c r="B38" s="2" t="s">
        <v>3</v>
      </c>
      <c r="C38" s="2" t="s">
        <v>5</v>
      </c>
      <c r="D38" s="19">
        <f>IFERROR(Processed!D38/D$3,"Not Available")</f>
        <v>113211.75962034347</v>
      </c>
      <c r="E38" s="12" t="str">
        <f>IFERROR(Processed!E38/E$3,"Not Available")</f>
        <v>Not Available</v>
      </c>
      <c r="F38" s="19">
        <f>IFERROR(Processed!F38/F$3,"Not Available")</f>
        <v>305720.8611466228</v>
      </c>
      <c r="G38" s="19">
        <f>IFERROR(Processed!G38/G$3,"Not Available")</f>
        <v>768443.35474951996</v>
      </c>
      <c r="H38" s="19">
        <f>IFERROR(Processed!H38/H$3,"Not Available")</f>
        <v>183383.60187927939</v>
      </c>
      <c r="I38" s="19">
        <f>IFERROR(Processed!I38/I$3,"Not Available")</f>
        <v>557181.13994905737</v>
      </c>
      <c r="J38" s="19">
        <f>IFERROR(Processed!J38/J$3,"Not Available")</f>
        <v>262589.22207753267</v>
      </c>
      <c r="K38" s="19">
        <f>IFERROR(Processed!K38/K$3,"Not Available")</f>
        <v>1178195.0915677224</v>
      </c>
      <c r="L38" s="19">
        <f>IFERROR(Processed!L38/L$3,"Not Available")</f>
        <v>151777.53341481253</v>
      </c>
      <c r="M38" s="19">
        <f>IFERROR(Processed!M38/M$3,"Not Available")</f>
        <v>598792.24579780421</v>
      </c>
      <c r="N38" s="33">
        <f>IFERROR(Processed!N38/N$3,"Not Available")</f>
        <v>510450.82167000003</v>
      </c>
      <c r="O38" s="33">
        <f>IFERROR(Processed!O38/O$3,"Not Available")</f>
        <v>2036437.8499400001</v>
      </c>
      <c r="P38" s="33">
        <f>IFERROR(Processed!P38/P$3,"Not Available")</f>
        <v>259859.57559999998</v>
      </c>
      <c r="Q38" s="33">
        <f>IFERROR(Processed!Q38/Q$3,"Not Available")</f>
        <v>1005621.97318</v>
      </c>
    </row>
  </sheetData>
  <mergeCells count="17">
    <mergeCell ref="O5:O6"/>
    <mergeCell ref="P5:P6"/>
    <mergeCell ref="Q5:Q6"/>
    <mergeCell ref="A7:A22"/>
    <mergeCell ref="M5:M6"/>
    <mergeCell ref="N5:N6"/>
    <mergeCell ref="A23:A38"/>
    <mergeCell ref="I5:I6"/>
    <mergeCell ref="J5:J6"/>
    <mergeCell ref="K5:K6"/>
    <mergeCell ref="L5:L6"/>
    <mergeCell ref="B5:C5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9835-E4F1-444C-8877-8CC5D57CDF16}">
  <dimension ref="A1:Q38"/>
  <sheetViews>
    <sheetView workbookViewId="0">
      <pane xSplit="3" ySplit="6" topLeftCell="D7" activePane="bottomRight" state="frozen"/>
      <selection pane="topRight" activeCell="D1" sqref="D1"/>
      <selection pane="bottomLeft" activeCell="A6" sqref="A6"/>
      <selection pane="bottomRight"/>
    </sheetView>
  </sheetViews>
  <sheetFormatPr defaultRowHeight="14.5" x14ac:dyDescent="0.35"/>
  <cols>
    <col min="1" max="1" width="3.54296875" customWidth="1"/>
    <col min="2" max="3" width="14.26953125" customWidth="1"/>
    <col min="4" max="17" width="17.81640625" customWidth="1"/>
  </cols>
  <sheetData>
    <row r="1" spans="1:17" x14ac:dyDescent="0.35">
      <c r="A1" s="1" t="s">
        <v>19</v>
      </c>
    </row>
    <row r="2" spans="1:17" x14ac:dyDescent="0.35">
      <c r="A2" t="s">
        <v>25</v>
      </c>
    </row>
    <row r="3" spans="1:17" x14ac:dyDescent="0.35">
      <c r="A3" t="s">
        <v>29</v>
      </c>
      <c r="D3" s="21">
        <v>265.619978</v>
      </c>
      <c r="E3" s="21">
        <v>265.619978</v>
      </c>
      <c r="F3" s="21">
        <v>13.66807</v>
      </c>
      <c r="G3" s="21">
        <v>13.66807</v>
      </c>
      <c r="H3" s="21">
        <v>13.66807</v>
      </c>
      <c r="I3" s="21">
        <v>13.66807</v>
      </c>
      <c r="J3" s="21">
        <v>163.29407599999999</v>
      </c>
      <c r="K3" s="21">
        <v>163.29407599999999</v>
      </c>
      <c r="L3" s="21">
        <v>163.29407599999999</v>
      </c>
      <c r="M3" s="21">
        <v>163.29407599999999</v>
      </c>
      <c r="N3" s="34">
        <f>J$3*(1000/7500)</f>
        <v>21.772543466666665</v>
      </c>
      <c r="O3" s="34">
        <f t="shared" ref="O3:Q3" si="0">K$3*(1000/7500)</f>
        <v>21.772543466666665</v>
      </c>
      <c r="P3" s="34">
        <f t="shared" si="0"/>
        <v>21.772543466666665</v>
      </c>
      <c r="Q3" s="34">
        <f t="shared" si="0"/>
        <v>21.772543466666665</v>
      </c>
    </row>
    <row r="5" spans="1:17" x14ac:dyDescent="0.35">
      <c r="B5" s="36" t="s">
        <v>22</v>
      </c>
      <c r="C5" s="36"/>
      <c r="D5" s="37" t="s">
        <v>9</v>
      </c>
      <c r="E5" s="37" t="s">
        <v>10</v>
      </c>
      <c r="F5" s="37" t="s">
        <v>11</v>
      </c>
      <c r="G5" s="37" t="s">
        <v>12</v>
      </c>
      <c r="H5" s="37" t="s">
        <v>13</v>
      </c>
      <c r="I5" s="37" t="s">
        <v>14</v>
      </c>
      <c r="J5" s="37" t="s">
        <v>16</v>
      </c>
      <c r="K5" s="37" t="s">
        <v>15</v>
      </c>
      <c r="L5" s="37" t="s">
        <v>17</v>
      </c>
      <c r="M5" s="37" t="s">
        <v>18</v>
      </c>
      <c r="N5" s="37" t="s">
        <v>42</v>
      </c>
      <c r="O5" s="37" t="s">
        <v>43</v>
      </c>
      <c r="P5" s="37" t="s">
        <v>44</v>
      </c>
      <c r="Q5" s="37" t="s">
        <v>45</v>
      </c>
    </row>
    <row r="6" spans="1:17" x14ac:dyDescent="0.35">
      <c r="B6" s="2" t="s">
        <v>23</v>
      </c>
      <c r="C6" s="2" t="s">
        <v>26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7" ht="15" customHeight="1" x14ac:dyDescent="0.35">
      <c r="A7" s="41" t="s">
        <v>24</v>
      </c>
      <c r="B7" s="2" t="s">
        <v>1</v>
      </c>
      <c r="C7" s="2" t="s">
        <v>6</v>
      </c>
      <c r="D7" s="30">
        <f>IFERROR(Processed!D7/D$3,"Not Available")</f>
        <v>0.65581561543764844</v>
      </c>
      <c r="E7" s="20">
        <f>IFERROR(Processed!E7/E$3,"Not Available")</f>
        <v>0.3000514057682156</v>
      </c>
      <c r="F7" s="20">
        <f>IFERROR(Processed!F7/F$3,"Not Available")</f>
        <v>10.586036831784597</v>
      </c>
      <c r="G7" s="20">
        <f>IFERROR(Processed!G7/G$3,"Not Available")</f>
        <v>26.454325530292291</v>
      </c>
      <c r="H7" s="20">
        <f>IFERROR(Processed!H7/H$3,"Not Available")</f>
        <v>6.8329097947418624</v>
      </c>
      <c r="I7" s="20">
        <f>IFERROR(Processed!I7/I$3,"Not Available")</f>
        <v>19.239478934896006</v>
      </c>
      <c r="J7" s="20">
        <f>IFERROR(Processed!J7/J$3,"Not Available")</f>
        <v>49.457432853945953</v>
      </c>
      <c r="K7" s="20">
        <f>IFERROR(Processed!K7/K$3,"Not Available")</f>
        <v>168.06001766393797</v>
      </c>
      <c r="L7" s="20">
        <f>IFERROR(Processed!L7/L$3,"Not Available")</f>
        <v>24.88639832940888</v>
      </c>
      <c r="M7" s="20">
        <f>IFERROR(Processed!M7/M$3,"Not Available")</f>
        <v>82.393696140436035</v>
      </c>
      <c r="N7" s="20">
        <f>IFERROR(Processed!N7/N$3,"Not Available")</f>
        <v>93.251851953282127</v>
      </c>
      <c r="O7" s="20">
        <f>IFERROR(Processed!O7/O$3,"Not Available")</f>
        <v>291.06934656955957</v>
      </c>
      <c r="P7" s="20">
        <f>IFERROR(Processed!P7/P$3,"Not Available")</f>
        <v>42.937105691452032</v>
      </c>
      <c r="Q7" s="20">
        <f>IFERROR(Processed!Q7/Q$3,"Not Available")</f>
        <v>138.98054697342482</v>
      </c>
    </row>
    <row r="8" spans="1:17" x14ac:dyDescent="0.35">
      <c r="A8" s="41"/>
      <c r="B8" s="2" t="s">
        <v>1</v>
      </c>
      <c r="C8" s="2" t="s">
        <v>7</v>
      </c>
      <c r="D8" s="30">
        <f>IFERROR(Processed!D8/D$3,"Not Available")</f>
        <v>0.41702604692321299</v>
      </c>
      <c r="E8" s="20">
        <f>IFERROR(Processed!E8/E$3,"Not Available")</f>
        <v>1.09952006353134</v>
      </c>
      <c r="F8" s="20">
        <f>IFERROR(Processed!F8/F$3,"Not Available")</f>
        <v>11.556222657175717</v>
      </c>
      <c r="G8" s="20">
        <f>IFERROR(Processed!G8/G$3,"Not Available")</f>
        <v>23.80634154926927</v>
      </c>
      <c r="H8" s="20">
        <f>IFERROR(Processed!H8/H$3,"Not Available")</f>
        <v>7.9996075654827274</v>
      </c>
      <c r="I8" s="20">
        <f>IFERROR(Processed!I8/I$3,"Not Available")</f>
        <v>17.873007880170597</v>
      </c>
      <c r="J8" s="20">
        <f>IFERROR(Processed!J8/J$3,"Not Available")</f>
        <v>19.134591379474301</v>
      </c>
      <c r="K8" s="20">
        <f>IFERROR(Processed!K8/K$3,"Not Available")</f>
        <v>84.645528782504073</v>
      </c>
      <c r="L8" s="20">
        <f>IFERROR(Processed!L8/L$3,"Not Available")</f>
        <v>10.739275438789612</v>
      </c>
      <c r="M8" s="20">
        <f>IFERROR(Processed!M8/M$3,"Not Available")</f>
        <v>43.131806875258455</v>
      </c>
      <c r="N8" s="20">
        <f>IFERROR(Processed!N8/N$3,"Not Available")</f>
        <v>37.088455064346611</v>
      </c>
      <c r="O8" s="20">
        <f>IFERROR(Processed!O8/O$3,"Not Available")</f>
        <v>145.39872224146086</v>
      </c>
      <c r="P8" s="20">
        <f>IFERROR(Processed!P8/P$3,"Not Available")</f>
        <v>18.959199720141719</v>
      </c>
      <c r="Q8" s="20">
        <f>IFERROR(Processed!Q8/Q$3,"Not Available")</f>
        <v>72.534474551299709</v>
      </c>
    </row>
    <row r="9" spans="1:17" x14ac:dyDescent="0.35">
      <c r="A9" s="41"/>
      <c r="B9" s="2" t="s">
        <v>1</v>
      </c>
      <c r="C9" s="2" t="s">
        <v>8</v>
      </c>
      <c r="D9" s="30">
        <f>IFERROR(Processed!D9/D$3,"Not Available")</f>
        <v>6.4189680118348882</v>
      </c>
      <c r="E9" s="20">
        <f>IFERROR(Processed!E9/E$3,"Not Available")</f>
        <v>4.4248359018883088</v>
      </c>
      <c r="F9" s="20">
        <f>IFERROR(Processed!F9/F$3,"Not Available")</f>
        <v>13.235384187498573</v>
      </c>
      <c r="G9" s="20">
        <f>IFERROR(Processed!G9/G$3,"Not Available")</f>
        <v>31.729109829334384</v>
      </c>
      <c r="H9" s="20">
        <f>IFERROR(Processed!H9/H$3,"Not Available")</f>
        <v>5.7153810787377015</v>
      </c>
      <c r="I9" s="20">
        <f>IFERROR(Processed!I9/I$3,"Not Available")</f>
        <v>19.380534940993027</v>
      </c>
      <c r="J9" s="20">
        <f>IFERROR(Processed!J9/J$3,"Not Available")</f>
        <v>32.284901522471053</v>
      </c>
      <c r="K9" s="20">
        <f>IFERROR(Processed!K9/K$3,"Not Available")</f>
        <v>127.63265410629066</v>
      </c>
      <c r="L9" s="20">
        <f>IFERROR(Processed!L9/L$3,"Not Available")</f>
        <v>22.889021242818444</v>
      </c>
      <c r="M9" s="20">
        <f>IFERROR(Processed!M9/M$3,"Not Available")</f>
        <v>69.008127072739441</v>
      </c>
      <c r="N9" s="20">
        <f>IFERROR(Processed!N9/N$3,"Not Available")</f>
        <v>62.466748640654913</v>
      </c>
      <c r="O9" s="20">
        <f>IFERROR(Processed!O9/O$3,"Not Available")</f>
        <v>221.66817613150891</v>
      </c>
      <c r="P9" s="20">
        <f>IFERROR(Processed!P9/P$3,"Not Available")</f>
        <v>38.712059585064189</v>
      </c>
      <c r="Q9" s="20">
        <f>IFERROR(Processed!Q9/Q$3,"Not Available")</f>
        <v>115.82937031959446</v>
      </c>
    </row>
    <row r="10" spans="1:17" x14ac:dyDescent="0.35">
      <c r="A10" s="41"/>
      <c r="B10" s="2" t="s">
        <v>1</v>
      </c>
      <c r="C10" s="2" t="s">
        <v>5</v>
      </c>
      <c r="D10" s="30">
        <f>IFERROR(Processed!D10/D$3,"Not Available")</f>
        <v>7.4918096741957534</v>
      </c>
      <c r="E10" s="20">
        <f>IFERROR(Processed!E10/E$3,"Not Available")</f>
        <v>5.5713370280545824</v>
      </c>
      <c r="F10" s="20">
        <f>IFERROR(Processed!F10/F$3,"Not Available")</f>
        <v>35.377643676458881</v>
      </c>
      <c r="G10" s="20">
        <f>IFERROR(Processed!G10/G$3,"Not Available")</f>
        <v>81.989776908895948</v>
      </c>
      <c r="H10" s="20">
        <f>IFERROR(Processed!H10/H$3,"Not Available")</f>
        <v>20.547898438962289</v>
      </c>
      <c r="I10" s="20">
        <f>IFERROR(Processed!I10/I$3,"Not Available")</f>
        <v>56.493021756059633</v>
      </c>
      <c r="J10" s="20">
        <f>IFERROR(Processed!J10/J$3,"Not Available")</f>
        <v>100.87692575589131</v>
      </c>
      <c r="K10" s="20">
        <f>IFERROR(Processed!K10/K$3,"Not Available")</f>
        <v>380.33820055273264</v>
      </c>
      <c r="L10" s="20">
        <f>IFERROR(Processed!L10/L$3,"Not Available")</f>
        <v>58.514695011016912</v>
      </c>
      <c r="M10" s="20">
        <f>IFERROR(Processed!M10/M$3,"Not Available")</f>
        <v>194.53363008843397</v>
      </c>
      <c r="N10" s="20">
        <f>IFERROR(Processed!N10/N$3,"Not Available")</f>
        <v>192.80659636421842</v>
      </c>
      <c r="O10" s="20">
        <f>IFERROR(Processed!O10/O$3,"Not Available")</f>
        <v>658.13624494252929</v>
      </c>
      <c r="P10" s="20">
        <f>IFERROR(Processed!P10/P$3,"Not Available")</f>
        <v>100.60836499665794</v>
      </c>
      <c r="Q10" s="20">
        <f>IFERROR(Processed!Q10/Q$3,"Not Available")</f>
        <v>327.34485113838423</v>
      </c>
    </row>
    <row r="11" spans="1:17" x14ac:dyDescent="0.35">
      <c r="A11" s="41"/>
      <c r="B11" s="2" t="s">
        <v>4</v>
      </c>
      <c r="C11" s="2" t="s">
        <v>6</v>
      </c>
      <c r="D11" s="10">
        <f>IFERROR(Processed!D11/D$3,"Not Available")</f>
        <v>186698.44508249682</v>
      </c>
      <c r="E11" s="17">
        <f>IFERROR(Processed!E11/E$3,"Not Available")</f>
        <v>284370.52877317445</v>
      </c>
      <c r="F11" s="17">
        <f>IFERROR(Processed!F11/F$3,"Not Available")</f>
        <v>3699827.6313586808</v>
      </c>
      <c r="G11" s="17">
        <f>IFERROR(Processed!G11/G$3,"Not Available")</f>
        <v>10479682.709677495</v>
      </c>
      <c r="H11" s="17">
        <f>IFERROR(Processed!H11/H$3,"Not Available")</f>
        <v>2801648.5194934895</v>
      </c>
      <c r="I11" s="17">
        <f>IFERROR(Processed!I11/I$3,"Not Available")</f>
        <v>8685110.4104298186</v>
      </c>
      <c r="J11" s="17">
        <f>IFERROR(Processed!J11/J$3,"Not Available")</f>
        <v>10441813.820855092</v>
      </c>
      <c r="K11" s="17">
        <f>IFERROR(Processed!K11/K$3,"Not Available")</f>
        <v>62769685.657544054</v>
      </c>
      <c r="L11" s="17">
        <f>IFERROR(Processed!L11/L$3,"Not Available")</f>
        <v>5657832.3472766085</v>
      </c>
      <c r="M11" s="17">
        <f>IFERROR(Processed!M11/M$3,"Not Available")</f>
        <v>31472515.503215659</v>
      </c>
      <c r="N11" s="31">
        <f>IFERROR(Processed!N11/N$3,"Not Available")</f>
        <v>20751148.983659398</v>
      </c>
      <c r="O11" s="31">
        <f>IFERROR(Processed!O11/O$3,"Not Available")</f>
        <v>107829870.73670694</v>
      </c>
      <c r="P11" s="31">
        <f>IFERROR(Processed!P11/P$3,"Not Available")</f>
        <v>9683695.4967062008</v>
      </c>
      <c r="Q11" s="31">
        <f>IFERROR(Processed!Q11/Q$3,"Not Available")</f>
        <v>52665224.428900898</v>
      </c>
    </row>
    <row r="12" spans="1:17" x14ac:dyDescent="0.35">
      <c r="A12" s="41"/>
      <c r="B12" s="2" t="s">
        <v>4</v>
      </c>
      <c r="C12" s="2" t="s">
        <v>7</v>
      </c>
      <c r="D12" s="10">
        <f>IFERROR(Processed!D12/D$3,"Not Available")</f>
        <v>100814.93782326704</v>
      </c>
      <c r="E12" s="17">
        <f>IFERROR(Processed!E12/E$3,"Not Available")</f>
        <v>566456.85999571288</v>
      </c>
      <c r="F12" s="17">
        <f>IFERROR(Processed!F12/F$3,"Not Available")</f>
        <v>2474596.9064283497</v>
      </c>
      <c r="G12" s="17">
        <f>IFERROR(Processed!G12/G$3,"Not Available")</f>
        <v>5558123.5531867165</v>
      </c>
      <c r="H12" s="17">
        <f>IFERROR(Processed!H12/H$3,"Not Available")</f>
        <v>1790229.7162138831</v>
      </c>
      <c r="I12" s="17">
        <f>IFERROR(Processed!I12/I$3,"Not Available")</f>
        <v>4344461.7830602899</v>
      </c>
      <c r="J12" s="17">
        <f>IFERROR(Processed!J12/J$3,"Not Available")</f>
        <v>4434436.036763317</v>
      </c>
      <c r="K12" s="17">
        <f>IFERROR(Processed!K12/K$3,"Not Available")</f>
        <v>23259127.818339184</v>
      </c>
      <c r="L12" s="17">
        <f>IFERROR(Processed!L12/L$3,"Not Available")</f>
        <v>2633255.1606585653</v>
      </c>
      <c r="M12" s="17">
        <f>IFERROR(Processed!M12/M$3,"Not Available")</f>
        <v>12007238.187510103</v>
      </c>
      <c r="N12" s="31">
        <f>IFERROR(Processed!N12/N$3,"Not Available")</f>
        <v>8705866.2613394503</v>
      </c>
      <c r="O12" s="31">
        <f>IFERROR(Processed!O12/O$3,"Not Available")</f>
        <v>39984523.588289887</v>
      </c>
      <c r="P12" s="31">
        <f>IFERROR(Processed!P12/P$3,"Not Available")</f>
        <v>4589069.0135936104</v>
      </c>
      <c r="Q12" s="31">
        <f>IFERROR(Processed!Q12/Q$3,"Not Available")</f>
        <v>20167123.914219644</v>
      </c>
    </row>
    <row r="13" spans="1:17" x14ac:dyDescent="0.35">
      <c r="A13" s="41"/>
      <c r="B13" s="2" t="s">
        <v>4</v>
      </c>
      <c r="C13" s="2" t="s">
        <v>8</v>
      </c>
      <c r="D13" s="10">
        <f>IFERROR(Processed!D13/D$3,"Not Available")</f>
        <v>1250653.4254291011</v>
      </c>
      <c r="E13" s="17">
        <f>IFERROR(Processed!E13/E$3,"Not Available")</f>
        <v>615105.266114217</v>
      </c>
      <c r="F13" s="17">
        <f>IFERROR(Processed!F13/F$3,"Not Available")</f>
        <v>2578008.2263698466</v>
      </c>
      <c r="G13" s="17">
        <f>IFERROR(Processed!G13/G$3,"Not Available")</f>
        <v>6180561.804460342</v>
      </c>
      <c r="H13" s="17">
        <f>IFERROR(Processed!H13/H$3,"Not Available")</f>
        <v>1112726.739602969</v>
      </c>
      <c r="I13" s="17">
        <f>IFERROR(Processed!I13/I$3,"Not Available")</f>
        <v>3774471.3963734242</v>
      </c>
      <c r="J13" s="17">
        <f>IFERROR(Processed!J13/J$3,"Not Available")</f>
        <v>6283573.1690398874</v>
      </c>
      <c r="K13" s="17">
        <f>IFERROR(Processed!K13/K$3,"Not Available")</f>
        <v>24854124.970776156</v>
      </c>
      <c r="L13" s="17">
        <f>IFERROR(Processed!L13/L$3,"Not Available")</f>
        <v>4448067.5447735935</v>
      </c>
      <c r="M13" s="17">
        <f>IFERROR(Processed!M13/M$3,"Not Available")</f>
        <v>13431334.106661994</v>
      </c>
      <c r="N13" s="31">
        <f>IFERROR(Processed!N13/N$3,"Not Available")</f>
        <v>12158400.348369038</v>
      </c>
      <c r="O13" s="31">
        <f>IFERROR(Processed!O13/O$3,"Not Available")</f>
        <v>43165751.599433407</v>
      </c>
      <c r="P13" s="31">
        <f>IFERROR(Processed!P13/P$3,"Not Available")</f>
        <v>7523937.1450009011</v>
      </c>
      <c r="Q13" s="31">
        <f>IFERROR(Processed!Q13/Q$3,"Not Available")</f>
        <v>22545238.756854843</v>
      </c>
    </row>
    <row r="14" spans="1:17" x14ac:dyDescent="0.35">
      <c r="A14" s="41"/>
      <c r="B14" s="2" t="s">
        <v>4</v>
      </c>
      <c r="C14" s="2" t="s">
        <v>5</v>
      </c>
      <c r="D14" s="10">
        <f>IFERROR(Processed!D14/D$3,"Not Available")</f>
        <v>1538166.8083348649</v>
      </c>
      <c r="E14" s="17">
        <f>IFERROR(Processed!E14/E$3,"Not Available")</f>
        <v>2183065.1632180442</v>
      </c>
      <c r="F14" s="17">
        <f>IFERROR(Processed!F14/F$3,"Not Available")</f>
        <v>8752432.7641568743</v>
      </c>
      <c r="G14" s="17">
        <f>IFERROR(Processed!G14/G$3,"Not Available")</f>
        <v>22218368.067324553</v>
      </c>
      <c r="H14" s="17">
        <f>IFERROR(Processed!H14/H$3,"Not Available")</f>
        <v>5704604.9753103433</v>
      </c>
      <c r="I14" s="17">
        <f>IFERROR(Processed!I14/I$3,"Not Available")</f>
        <v>16804043.589863524</v>
      </c>
      <c r="J14" s="17">
        <f>IFERROR(Processed!J14/J$3,"Not Available")</f>
        <v>21159823.026658285</v>
      </c>
      <c r="K14" s="17">
        <f>IFERROR(Processed!K14/K$3,"Not Available")</f>
        <v>110882938.44665942</v>
      </c>
      <c r="L14" s="17">
        <f>IFERROR(Processed!L14/L$3,"Not Available")</f>
        <v>12739155.052708767</v>
      </c>
      <c r="M14" s="17">
        <f>IFERROR(Processed!M14/M$3,"Not Available")</f>
        <v>56911087.797387771</v>
      </c>
      <c r="N14" s="31">
        <f>IFERROR(Processed!N14/N$3,"Not Available")</f>
        <v>41615415.593367882</v>
      </c>
      <c r="O14" s="31">
        <f>IFERROR(Processed!O14/O$3,"Not Available")</f>
        <v>190980145.92397097</v>
      </c>
      <c r="P14" s="31">
        <f>IFERROR(Processed!P14/P$3,"Not Available")</f>
        <v>21796701.655300714</v>
      </c>
      <c r="Q14" s="31">
        <f>IFERROR(Processed!Q14/Q$3,"Not Available")</f>
        <v>95377587.099975392</v>
      </c>
    </row>
    <row r="15" spans="1:17" x14ac:dyDescent="0.35">
      <c r="A15" s="41"/>
      <c r="B15" s="2" t="s">
        <v>2</v>
      </c>
      <c r="C15" s="2" t="s">
        <v>6</v>
      </c>
      <c r="D15" s="13">
        <f>IFERROR(Processed!D15/D$3,"Not Available")</f>
        <v>57801.177948207558</v>
      </c>
      <c r="E15" s="14" t="str">
        <f>IFERROR(Processed!E15/E$3,"Not Available")</f>
        <v>Not Available</v>
      </c>
      <c r="F15" s="18">
        <f>IFERROR(Processed!F15/F$3,"Not Available")</f>
        <v>1135181.8481692399</v>
      </c>
      <c r="G15" s="18">
        <f>IFERROR(Processed!G15/G$3,"Not Available")</f>
        <v>3536007.0486571859</v>
      </c>
      <c r="H15" s="18">
        <f>IFERROR(Processed!H15/H$3,"Not Available")</f>
        <v>567793.66233289579</v>
      </c>
      <c r="I15" s="18">
        <f>IFERROR(Processed!I15/I$3,"Not Available")</f>
        <v>2585031.1298582517</v>
      </c>
      <c r="J15" s="18">
        <f>IFERROR(Processed!J15/J$3,"Not Available")</f>
        <v>5128671.5696880529</v>
      </c>
      <c r="K15" s="18">
        <f>IFERROR(Processed!K15/K$3,"Not Available")</f>
        <v>19382226.991824239</v>
      </c>
      <c r="L15" s="18">
        <f>IFERROR(Processed!L15/L$3,"Not Available")</f>
        <v>2396017.2659091623</v>
      </c>
      <c r="M15" s="18">
        <f>IFERROR(Processed!M15/M$3,"Not Available")</f>
        <v>9228492.1688916627</v>
      </c>
      <c r="N15" s="32">
        <f>IFERROR(Processed!N15/N$3,"Not Available")</f>
        <v>9910224.1968349181</v>
      </c>
      <c r="O15" s="32">
        <f>IFERROR(Processed!O15/O$3,"Not Available")</f>
        <v>33782782.772536099</v>
      </c>
      <c r="P15" s="32">
        <f>IFERROR(Processed!P15/P$3,"Not Available")</f>
        <v>4129392.412863771</v>
      </c>
      <c r="Q15" s="32">
        <f>IFERROR(Processed!Q15/Q$3,"Not Available")</f>
        <v>15595606.678193277</v>
      </c>
    </row>
    <row r="16" spans="1:17" x14ac:dyDescent="0.35">
      <c r="A16" s="41"/>
      <c r="B16" s="2" t="s">
        <v>2</v>
      </c>
      <c r="C16" s="2" t="s">
        <v>7</v>
      </c>
      <c r="D16" s="13">
        <f>IFERROR(Processed!D16/D$3,"Not Available")</f>
        <v>33929.550576352289</v>
      </c>
      <c r="E16" s="14" t="str">
        <f>IFERROR(Processed!E16/E$3,"Not Available")</f>
        <v>Not Available</v>
      </c>
      <c r="F16" s="18">
        <f>IFERROR(Processed!F16/F$3,"Not Available")</f>
        <v>959231.0530212227</v>
      </c>
      <c r="G16" s="18">
        <f>IFERROR(Processed!G16/G$3,"Not Available")</f>
        <v>2041565.2220442642</v>
      </c>
      <c r="H16" s="18">
        <f>IFERROR(Processed!H16/H$3,"Not Available")</f>
        <v>638131.30353368528</v>
      </c>
      <c r="I16" s="18">
        <f>IFERROR(Processed!I16/I$3,"Not Available")</f>
        <v>1502773.8830392892</v>
      </c>
      <c r="J16" s="18">
        <f>IFERROR(Processed!J16/J$3,"Not Available")</f>
        <v>1646057.1163617091</v>
      </c>
      <c r="K16" s="18">
        <f>IFERROR(Processed!K16/K$3,"Not Available")</f>
        <v>7511091.3622182328</v>
      </c>
      <c r="L16" s="18">
        <f>IFERROR(Processed!L16/L$3,"Not Available")</f>
        <v>947637.99856363423</v>
      </c>
      <c r="M16" s="18">
        <f>IFERROR(Processed!M16/M$3,"Not Available")</f>
        <v>3856977.4537403607</v>
      </c>
      <c r="N16" s="32">
        <f>IFERROR(Processed!N16/N$3,"Not Available")</f>
        <v>3204859.0123073421</v>
      </c>
      <c r="O16" s="32">
        <f>IFERROR(Processed!O16/O$3,"Not Available")</f>
        <v>12927343.248202097</v>
      </c>
      <c r="P16" s="32">
        <f>IFERROR(Processed!P16/P$3,"Not Available")</f>
        <v>1668396.3114191603</v>
      </c>
      <c r="Q16" s="32">
        <f>IFERROR(Processed!Q16/Q$3,"Not Available")</f>
        <v>6492618.6977842366</v>
      </c>
    </row>
    <row r="17" spans="1:17" x14ac:dyDescent="0.35">
      <c r="A17" s="41"/>
      <c r="B17" s="2" t="s">
        <v>2</v>
      </c>
      <c r="C17" s="2" t="s">
        <v>8</v>
      </c>
      <c r="D17" s="13">
        <f>IFERROR(Processed!D17/D$3,"Not Available")</f>
        <v>424556.22865587129</v>
      </c>
      <c r="E17" s="14" t="str">
        <f>IFERROR(Processed!E17/E$3,"Not Available")</f>
        <v>Not Available</v>
      </c>
      <c r="F17" s="18">
        <f>IFERROR(Processed!F17/F$3,"Not Available")</f>
        <v>875279.52717341715</v>
      </c>
      <c r="G17" s="18">
        <f>IFERROR(Processed!G17/G$3,"Not Available")</f>
        <v>2098354.2041382403</v>
      </c>
      <c r="H17" s="18">
        <f>IFERROR(Processed!H17/H$3,"Not Available")</f>
        <v>377882.57965161174</v>
      </c>
      <c r="I17" s="18">
        <f>IFERROR(Processed!I17/I$3,"Not Available")</f>
        <v>1281587.3969490018</v>
      </c>
      <c r="J17" s="18">
        <f>IFERROR(Processed!J17/J$3,"Not Available")</f>
        <v>2134251.1225467548</v>
      </c>
      <c r="K17" s="18">
        <f>IFERROR(Processed!K17/K$3,"Not Available")</f>
        <v>8439532.1842664666</v>
      </c>
      <c r="L17" s="18">
        <f>IFERROR(Processed!L17/L$3,"Not Available")</f>
        <v>1512007.3279338086</v>
      </c>
      <c r="M17" s="18">
        <f>IFERROR(Processed!M17/M$3,"Not Available")</f>
        <v>4561964.162415388</v>
      </c>
      <c r="N17" s="32">
        <f>IFERROR(Processed!N17/N$3,"Not Available")</f>
        <v>4129563.0704631321</v>
      </c>
      <c r="O17" s="32">
        <f>IFERROR(Processed!O17/O$3,"Not Available")</f>
        <v>14657483.048711456</v>
      </c>
      <c r="P17" s="32">
        <f>IFERROR(Processed!P17/P$3,"Not Available")</f>
        <v>2557408.081662436</v>
      </c>
      <c r="Q17" s="32">
        <f>IFERROR(Processed!Q17/Q$3,"Not Available")</f>
        <v>7657360.0739502646</v>
      </c>
    </row>
    <row r="18" spans="1:17" x14ac:dyDescent="0.35">
      <c r="A18" s="41"/>
      <c r="B18" s="2" t="s">
        <v>2</v>
      </c>
      <c r="C18" s="2" t="s">
        <v>5</v>
      </c>
      <c r="D18" s="13">
        <f>IFERROR(Processed!D18/D$3,"Not Available")</f>
        <v>516286.95718043129</v>
      </c>
      <c r="E18" s="14" t="str">
        <f>IFERROR(Processed!E18/E$3,"Not Available")</f>
        <v>Not Available</v>
      </c>
      <c r="F18" s="18">
        <f>IFERROR(Processed!F18/F$3,"Not Available")</f>
        <v>2969692.4283638792</v>
      </c>
      <c r="G18" s="18">
        <f>IFERROR(Processed!G18/G$3,"Not Available")</f>
        <v>7675926.4748396929</v>
      </c>
      <c r="H18" s="18">
        <f>IFERROR(Processed!H18/H$3,"Not Available")</f>
        <v>1583807.5455181932</v>
      </c>
      <c r="I18" s="18">
        <f>IFERROR(Processed!I18/I$3,"Not Available")</f>
        <v>5369392.4098465443</v>
      </c>
      <c r="J18" s="18">
        <f>IFERROR(Processed!J18/J$3,"Not Available")</f>
        <v>8908979.8085965142</v>
      </c>
      <c r="K18" s="18">
        <f>IFERROR(Processed!K18/K$3,"Not Available")</f>
        <v>35332850.538308926</v>
      </c>
      <c r="L18" s="18">
        <f>IFERROR(Processed!L18/L$3,"Not Available")</f>
        <v>4855662.5924066054</v>
      </c>
      <c r="M18" s="18">
        <f>IFERROR(Processed!M18/M$3,"Not Available")</f>
        <v>17647433.785047404</v>
      </c>
      <c r="N18" s="32">
        <f>IFERROR(Processed!N18/N$3,"Not Available")</f>
        <v>17244646.279146098</v>
      </c>
      <c r="O18" s="32">
        <f>IFERROR(Processed!O18/O$3,"Not Available")</f>
        <v>61367609.069449656</v>
      </c>
      <c r="P18" s="32">
        <f>IFERROR(Processed!P18/P$3,"Not Available")</f>
        <v>8355196.8059453676</v>
      </c>
      <c r="Q18" s="32">
        <f>IFERROR(Processed!Q18/Q$3,"Not Available")</f>
        <v>29745585.449927773</v>
      </c>
    </row>
    <row r="19" spans="1:17" x14ac:dyDescent="0.35">
      <c r="A19" s="41"/>
      <c r="B19" s="2" t="s">
        <v>3</v>
      </c>
      <c r="C19" s="2" t="s">
        <v>6</v>
      </c>
      <c r="D19" s="11">
        <f>IFERROR(Processed!D19/D$3,"Not Available")</f>
        <v>89288.879081069972</v>
      </c>
      <c r="E19" s="12" t="str">
        <f>IFERROR(Processed!E19/E$3,"Not Available")</f>
        <v>Not Available</v>
      </c>
      <c r="F19" s="19">
        <f>IFERROR(Processed!F19/F$3,"Not Available")</f>
        <v>1575298.7048631473</v>
      </c>
      <c r="G19" s="19">
        <f>IFERROR(Processed!G19/G$3,"Not Available")</f>
        <v>4544919.2657732368</v>
      </c>
      <c r="H19" s="19">
        <f>IFERROR(Processed!H19/H$3,"Not Available")</f>
        <v>1041766.9719668662</v>
      </c>
      <c r="I19" s="19">
        <f>IFERROR(Processed!I19/I$3,"Not Available")</f>
        <v>3551155.0623955149</v>
      </c>
      <c r="J19" s="19">
        <f>IFERROR(Processed!J19/J$3,"Not Available")</f>
        <v>5849705.9581808215</v>
      </c>
      <c r="K19" s="19">
        <f>IFERROR(Processed!K19/K$3,"Not Available")</f>
        <v>26880443.190852556</v>
      </c>
      <c r="L19" s="19">
        <f>IFERROR(Processed!L19/L$3,"Not Available")</f>
        <v>2870573.6295901663</v>
      </c>
      <c r="M19" s="19">
        <f>IFERROR(Processed!M19/M$3,"Not Available")</f>
        <v>13097237.057291348</v>
      </c>
      <c r="N19" s="33">
        <f>IFERROR(Processed!N19/N$3,"Not Available")</f>
        <v>11383246.904039556</v>
      </c>
      <c r="O19" s="33">
        <f>IFERROR(Processed!O19/O$3,"Not Available")</f>
        <v>46484372.369699441</v>
      </c>
      <c r="P19" s="33">
        <f>IFERROR(Processed!P19/P$3,"Not Available")</f>
        <v>4916976.2464316217</v>
      </c>
      <c r="Q19" s="33">
        <f>IFERROR(Processed!Q19/Q$3,"Not Available")</f>
        <v>22006414.56169543</v>
      </c>
    </row>
    <row r="20" spans="1:17" x14ac:dyDescent="0.35">
      <c r="A20" s="41"/>
      <c r="B20" s="2" t="s">
        <v>3</v>
      </c>
      <c r="C20" s="2" t="s">
        <v>7</v>
      </c>
      <c r="D20" s="11">
        <f>IFERROR(Processed!D20/D$3,"Not Available")</f>
        <v>54489.15330327017</v>
      </c>
      <c r="E20" s="12" t="str">
        <f>IFERROR(Processed!E20/E$3,"Not Available")</f>
        <v>Not Available</v>
      </c>
      <c r="F20" s="19">
        <f>IFERROR(Processed!F20/F$3,"Not Available")</f>
        <v>1349577.0532746483</v>
      </c>
      <c r="G20" s="19">
        <f>IFERROR(Processed!G20/G$3,"Not Available")</f>
        <v>2986728.0890397714</v>
      </c>
      <c r="H20" s="19">
        <f>IFERROR(Processed!H20/H$3,"Not Available")</f>
        <v>973198.08339846088</v>
      </c>
      <c r="I20" s="19">
        <f>IFERROR(Processed!I20/I$3,"Not Available")</f>
        <v>2334526.1041729981</v>
      </c>
      <c r="J20" s="19">
        <f>IFERROR(Processed!J20/J$3,"Not Available")</f>
        <v>2436284.6834715931</v>
      </c>
      <c r="K20" s="19">
        <f>IFERROR(Processed!K20/K$3,"Not Available")</f>
        <v>12303315.104731603</v>
      </c>
      <c r="L20" s="19">
        <f>IFERROR(Processed!L20/L$3,"Not Available")</f>
        <v>1428517.7860826412</v>
      </c>
      <c r="M20" s="19">
        <f>IFERROR(Processed!M20/M$3,"Not Available")</f>
        <v>6336658.6292486824</v>
      </c>
      <c r="N20" s="33">
        <f>IFERROR(Processed!N20/N$3,"Not Available")</f>
        <v>4757837.65863619</v>
      </c>
      <c r="O20" s="33">
        <f>IFERROR(Processed!O20/O$3,"Not Available")</f>
        <v>21118046.890292581</v>
      </c>
      <c r="P20" s="33">
        <f>IFERROR(Processed!P20/P$3,"Not Available")</f>
        <v>2498577.5025910926</v>
      </c>
      <c r="Q20" s="33">
        <f>IFERROR(Processed!Q20/Q$3,"Not Available")</f>
        <v>10638153.784127478</v>
      </c>
    </row>
    <row r="21" spans="1:17" x14ac:dyDescent="0.35">
      <c r="A21" s="41"/>
      <c r="B21" s="2" t="s">
        <v>3</v>
      </c>
      <c r="C21" s="2" t="s">
        <v>8</v>
      </c>
      <c r="D21" s="11">
        <f>IFERROR(Processed!D21/D$3,"Not Available")</f>
        <v>751277.74238393165</v>
      </c>
      <c r="E21" s="12" t="str">
        <f>IFERROR(Processed!E21/E$3,"Not Available")</f>
        <v>Not Available</v>
      </c>
      <c r="F21" s="19">
        <f>IFERROR(Processed!F21/F$3,"Not Available")</f>
        <v>1548628.7109880254</v>
      </c>
      <c r="G21" s="19">
        <f>IFERROR(Processed!G21/G$3,"Not Available")</f>
        <v>3712710.5501365606</v>
      </c>
      <c r="H21" s="19">
        <f>IFERROR(Processed!H21/H$3,"Not Available")</f>
        <v>668421.87313707883</v>
      </c>
      <c r="I21" s="19">
        <f>IFERROR(Processed!I21/I$3,"Not Available")</f>
        <v>2267351.9968416463</v>
      </c>
      <c r="J21" s="19">
        <f>IFERROR(Processed!J21/J$3,"Not Available")</f>
        <v>3774576.4886670941</v>
      </c>
      <c r="K21" s="19">
        <f>IFERROR(Processed!K21/K$3,"Not Available")</f>
        <v>14930043.032750113</v>
      </c>
      <c r="L21" s="19">
        <f>IFERROR(Processed!L21/L$3,"Not Available")</f>
        <v>2671960.6181504768</v>
      </c>
      <c r="M21" s="19">
        <f>IFERROR(Processed!M21/M$3,"Not Available")</f>
        <v>8068276.7957215467</v>
      </c>
      <c r="N21" s="33">
        <f>IFERROR(Processed!N21/N$3,"Not Available")</f>
        <v>7303618.7381347511</v>
      </c>
      <c r="O21" s="33">
        <f>IFERROR(Processed!O21/O$3,"Not Available")</f>
        <v>25929962.616188232</v>
      </c>
      <c r="P21" s="33">
        <f>IFERROR(Processed!P21/P$3,"Not Available")</f>
        <v>4519642.3390154094</v>
      </c>
      <c r="Q21" s="33">
        <f>IFERROR(Processed!Q21/Q$3,"Not Available")</f>
        <v>13543052.072966812</v>
      </c>
    </row>
    <row r="22" spans="1:17" x14ac:dyDescent="0.35">
      <c r="A22" s="41"/>
      <c r="B22" s="2" t="s">
        <v>3</v>
      </c>
      <c r="C22" s="2" t="s">
        <v>5</v>
      </c>
      <c r="D22" s="11">
        <f>IFERROR(Processed!D22/D$3,"Not Available")</f>
        <v>895055.7747682716</v>
      </c>
      <c r="E22" s="12" t="str">
        <f>IFERROR(Processed!E22/E$3,"Not Available")</f>
        <v>Not Available</v>
      </c>
      <c r="F22" s="19">
        <f>IFERROR(Processed!F22/F$3,"Not Available")</f>
        <v>4473504.4691258203</v>
      </c>
      <c r="G22" s="19">
        <f>IFERROR(Processed!G22/G$3,"Not Available")</f>
        <v>11244357.904949564</v>
      </c>
      <c r="H22" s="19">
        <f>IFERROR(Processed!H22/H$3,"Not Available")</f>
        <v>2683386.928502406</v>
      </c>
      <c r="I22" s="19">
        <f>IFERROR(Processed!I22/I$3,"Not Available")</f>
        <v>8153033.163410157</v>
      </c>
      <c r="J22" s="19">
        <f>IFERROR(Processed!J22/J$3,"Not Available")</f>
        <v>12060567.130319506</v>
      </c>
      <c r="K22" s="19">
        <f>IFERROR(Processed!K22/K$3,"Not Available")</f>
        <v>54113801.328334272</v>
      </c>
      <c r="L22" s="19">
        <f>IFERROR(Processed!L22/L$3,"Not Available")</f>
        <v>6971052.0338232853</v>
      </c>
      <c r="M22" s="19">
        <f>IFERROR(Processed!M22/M$3,"Not Available")</f>
        <v>27502172.482261587</v>
      </c>
      <c r="N22" s="33">
        <f>IFERROR(Processed!N22/N$3,"Not Available")</f>
        <v>23444703.300351206</v>
      </c>
      <c r="O22" s="33">
        <f>IFERROR(Processed!O22/O$3,"Not Available")</f>
        <v>93532381.876180261</v>
      </c>
      <c r="P22" s="33">
        <f>IFERROR(Processed!P22/P$3,"Not Available")</f>
        <v>11935196.087578829</v>
      </c>
      <c r="Q22" s="33">
        <f>IFERROR(Processed!Q22/Q$3,"Not Available")</f>
        <v>46187620.418330424</v>
      </c>
    </row>
    <row r="23" spans="1:17" ht="15" customHeight="1" x14ac:dyDescent="0.35">
      <c r="A23" s="38" t="s">
        <v>24</v>
      </c>
      <c r="B23" s="2" t="s">
        <v>1</v>
      </c>
      <c r="C23" s="2" t="s">
        <v>6</v>
      </c>
      <c r="D23" s="30">
        <f>IFERROR(Processed!D23/D$3,"Not Available")</f>
        <v>0.65581561543764844</v>
      </c>
      <c r="E23" s="20">
        <f>IFERROR(Processed!E23/E$3,"Not Available")</f>
        <v>0.3000514057682156</v>
      </c>
      <c r="F23" s="20">
        <f>IFERROR(Processed!F23/F$3,"Not Available")</f>
        <v>10.586036831784597</v>
      </c>
      <c r="G23" s="20">
        <f>IFERROR(Processed!G23/G$3,"Not Available")</f>
        <v>26.454325530292291</v>
      </c>
      <c r="H23" s="20">
        <f>IFERROR(Processed!H23/H$3,"Not Available")</f>
        <v>6.8329097947418624</v>
      </c>
      <c r="I23" s="20">
        <f>IFERROR(Processed!I23/I$3,"Not Available")</f>
        <v>19.239478934896006</v>
      </c>
      <c r="J23" s="20">
        <f>IFERROR(Processed!J23/J$3,"Not Available")</f>
        <v>49.457432853945953</v>
      </c>
      <c r="K23" s="20">
        <f>IFERROR(Processed!K23/K$3,"Not Available")</f>
        <v>168.06001766393797</v>
      </c>
      <c r="L23" s="20">
        <f>IFERROR(Processed!L23/L$3,"Not Available")</f>
        <v>24.88639832940888</v>
      </c>
      <c r="M23" s="20">
        <f>IFERROR(Processed!M23/M$3,"Not Available")</f>
        <v>82.393696140436035</v>
      </c>
      <c r="N23" s="20">
        <f>IFERROR(Processed!N23/N$3,"Not Available")</f>
        <v>93.251851953282127</v>
      </c>
      <c r="O23" s="20">
        <f>IFERROR(Processed!O23/O$3,"Not Available")</f>
        <v>291.06934656955957</v>
      </c>
      <c r="P23" s="20">
        <f>IFERROR(Processed!P23/P$3,"Not Available")</f>
        <v>42.937105691452032</v>
      </c>
      <c r="Q23" s="20">
        <f>IFERROR(Processed!Q23/Q$3,"Not Available")</f>
        <v>138.98054697342482</v>
      </c>
    </row>
    <row r="24" spans="1:17" x14ac:dyDescent="0.35">
      <c r="A24" s="39"/>
      <c r="B24" s="2" t="s">
        <v>4</v>
      </c>
      <c r="C24" s="2" t="s">
        <v>6</v>
      </c>
      <c r="D24" s="10">
        <f>IFERROR(Processed!D24/D$3,"Not Available")</f>
        <v>186698.44508249682</v>
      </c>
      <c r="E24" s="17">
        <f>IFERROR(Processed!E24/E$3,"Not Available")</f>
        <v>284370.52877317445</v>
      </c>
      <c r="F24" s="17">
        <f>IFERROR(Processed!F24/F$3,"Not Available")</f>
        <v>3699827.6313586808</v>
      </c>
      <c r="G24" s="17">
        <f>IFERROR(Processed!G24/G$3,"Not Available")</f>
        <v>10479682.709677495</v>
      </c>
      <c r="H24" s="17">
        <f>IFERROR(Processed!H24/H$3,"Not Available")</f>
        <v>2801648.5194934895</v>
      </c>
      <c r="I24" s="17">
        <f>IFERROR(Processed!I24/I$3,"Not Available")</f>
        <v>8685110.4104298186</v>
      </c>
      <c r="J24" s="17">
        <f>IFERROR(Processed!J24/J$3,"Not Available")</f>
        <v>10441813.820855092</v>
      </c>
      <c r="K24" s="17">
        <f>IFERROR(Processed!K24/K$3,"Not Available")</f>
        <v>62769685.657544054</v>
      </c>
      <c r="L24" s="17">
        <f>IFERROR(Processed!L24/L$3,"Not Available")</f>
        <v>5657832.3472766085</v>
      </c>
      <c r="M24" s="17">
        <f>IFERROR(Processed!M24/M$3,"Not Available")</f>
        <v>31472515.503215659</v>
      </c>
      <c r="N24" s="31">
        <f>IFERROR(Processed!N24/N$3,"Not Available")</f>
        <v>20751148.983659398</v>
      </c>
      <c r="O24" s="31">
        <f>IFERROR(Processed!O24/O$3,"Not Available")</f>
        <v>107829870.73670694</v>
      </c>
      <c r="P24" s="31">
        <f>IFERROR(Processed!P24/P$3,"Not Available")</f>
        <v>9683695.4967062008</v>
      </c>
      <c r="Q24" s="31">
        <f>IFERROR(Processed!Q24/Q$3,"Not Available")</f>
        <v>52665224.428900898</v>
      </c>
    </row>
    <row r="25" spans="1:17" x14ac:dyDescent="0.35">
      <c r="A25" s="39"/>
      <c r="B25" s="2" t="s">
        <v>2</v>
      </c>
      <c r="C25" s="2" t="s">
        <v>6</v>
      </c>
      <c r="D25" s="13">
        <f>IFERROR(Processed!D25/D$3,"Not Available")</f>
        <v>57801.177948207558</v>
      </c>
      <c r="E25" s="14" t="str">
        <f>IFERROR(Processed!E25/E$3,"Not Available")</f>
        <v>Not Available</v>
      </c>
      <c r="F25" s="18">
        <f>IFERROR(Processed!F25/F$3,"Not Available")</f>
        <v>1135181.8481692399</v>
      </c>
      <c r="G25" s="18">
        <f>IFERROR(Processed!G25/G$3,"Not Available")</f>
        <v>3536007.0486571859</v>
      </c>
      <c r="H25" s="18">
        <f>IFERROR(Processed!H25/H$3,"Not Available")</f>
        <v>567793.66233289579</v>
      </c>
      <c r="I25" s="18">
        <f>IFERROR(Processed!I25/I$3,"Not Available")</f>
        <v>2585031.1298582517</v>
      </c>
      <c r="J25" s="18">
        <f>IFERROR(Processed!J25/J$3,"Not Available")</f>
        <v>5128671.5696880529</v>
      </c>
      <c r="K25" s="18">
        <f>IFERROR(Processed!K25/K$3,"Not Available")</f>
        <v>19382226.991824239</v>
      </c>
      <c r="L25" s="18">
        <f>IFERROR(Processed!L25/L$3,"Not Available")</f>
        <v>2396017.2659091623</v>
      </c>
      <c r="M25" s="18">
        <f>IFERROR(Processed!M25/M$3,"Not Available")</f>
        <v>9228492.1688916627</v>
      </c>
      <c r="N25" s="32">
        <f>IFERROR(Processed!N25/N$3,"Not Available")</f>
        <v>9910224.1968349181</v>
      </c>
      <c r="O25" s="32">
        <f>IFERROR(Processed!O25/O$3,"Not Available")</f>
        <v>33782782.772536099</v>
      </c>
      <c r="P25" s="32">
        <f>IFERROR(Processed!P25/P$3,"Not Available")</f>
        <v>4129392.412863771</v>
      </c>
      <c r="Q25" s="32">
        <f>IFERROR(Processed!Q25/Q$3,"Not Available")</f>
        <v>15595606.678193277</v>
      </c>
    </row>
    <row r="26" spans="1:17" x14ac:dyDescent="0.35">
      <c r="A26" s="39"/>
      <c r="B26" s="2" t="s">
        <v>3</v>
      </c>
      <c r="C26" s="2" t="s">
        <v>6</v>
      </c>
      <c r="D26" s="11">
        <f>IFERROR(Processed!D26/D$3,"Not Available")</f>
        <v>89288.879081069972</v>
      </c>
      <c r="E26" s="12" t="str">
        <f>IFERROR(Processed!E26/E$3,"Not Available")</f>
        <v>Not Available</v>
      </c>
      <c r="F26" s="19">
        <f>IFERROR(Processed!F26/F$3,"Not Available")</f>
        <v>1575298.7048631473</v>
      </c>
      <c r="G26" s="19">
        <f>IFERROR(Processed!G26/G$3,"Not Available")</f>
        <v>4544919.2657732368</v>
      </c>
      <c r="H26" s="19">
        <f>IFERROR(Processed!H26/H$3,"Not Available")</f>
        <v>1041766.9719668662</v>
      </c>
      <c r="I26" s="19">
        <f>IFERROR(Processed!I26/I$3,"Not Available")</f>
        <v>3551155.0623955149</v>
      </c>
      <c r="J26" s="19">
        <f>IFERROR(Processed!J26/J$3,"Not Available")</f>
        <v>5849705.9581808215</v>
      </c>
      <c r="K26" s="19">
        <f>IFERROR(Processed!K26/K$3,"Not Available")</f>
        <v>26880443.190852556</v>
      </c>
      <c r="L26" s="19">
        <f>IFERROR(Processed!L26/L$3,"Not Available")</f>
        <v>2870573.6295901663</v>
      </c>
      <c r="M26" s="19">
        <f>IFERROR(Processed!M26/M$3,"Not Available")</f>
        <v>13097237.057291348</v>
      </c>
      <c r="N26" s="33">
        <f>IFERROR(Processed!N26/N$3,"Not Available")</f>
        <v>11383246.904039556</v>
      </c>
      <c r="O26" s="33">
        <f>IFERROR(Processed!O26/O$3,"Not Available")</f>
        <v>46484372.369699441</v>
      </c>
      <c r="P26" s="33">
        <f>IFERROR(Processed!P26/P$3,"Not Available")</f>
        <v>4916976.2464316217</v>
      </c>
      <c r="Q26" s="33">
        <f>IFERROR(Processed!Q26/Q$3,"Not Available")</f>
        <v>22006414.56169543</v>
      </c>
    </row>
    <row r="27" spans="1:17" x14ac:dyDescent="0.35">
      <c r="A27" s="39"/>
      <c r="B27" s="2" t="s">
        <v>1</v>
      </c>
      <c r="C27" s="2" t="s">
        <v>7</v>
      </c>
      <c r="D27" s="30">
        <f>IFERROR(Processed!D27/D$3,"Not Available")</f>
        <v>0.41702604692321299</v>
      </c>
      <c r="E27" s="20">
        <f>IFERROR(Processed!E27/E$3,"Not Available")</f>
        <v>1.09952006353134</v>
      </c>
      <c r="F27" s="20">
        <f>IFERROR(Processed!F27/F$3,"Not Available")</f>
        <v>11.556222657175717</v>
      </c>
      <c r="G27" s="20">
        <f>IFERROR(Processed!G27/G$3,"Not Available")</f>
        <v>23.80634154926927</v>
      </c>
      <c r="H27" s="20">
        <f>IFERROR(Processed!H27/H$3,"Not Available")</f>
        <v>7.9996075654827274</v>
      </c>
      <c r="I27" s="20">
        <f>IFERROR(Processed!I27/I$3,"Not Available")</f>
        <v>17.873007880170597</v>
      </c>
      <c r="J27" s="20">
        <f>IFERROR(Processed!J27/J$3,"Not Available")</f>
        <v>19.134591379474301</v>
      </c>
      <c r="K27" s="20">
        <f>IFERROR(Processed!K27/K$3,"Not Available")</f>
        <v>84.645528782504073</v>
      </c>
      <c r="L27" s="20">
        <f>IFERROR(Processed!L27/L$3,"Not Available")</f>
        <v>10.739275438789612</v>
      </c>
      <c r="M27" s="20">
        <f>IFERROR(Processed!M27/M$3,"Not Available")</f>
        <v>43.131806875258455</v>
      </c>
      <c r="N27" s="20">
        <f>IFERROR(Processed!N27/N$3,"Not Available")</f>
        <v>37.088455064346611</v>
      </c>
      <c r="O27" s="20">
        <f>IFERROR(Processed!O27/O$3,"Not Available")</f>
        <v>145.39872224146086</v>
      </c>
      <c r="P27" s="20">
        <f>IFERROR(Processed!P27/P$3,"Not Available")</f>
        <v>18.959199720141719</v>
      </c>
      <c r="Q27" s="20">
        <f>IFERROR(Processed!Q27/Q$3,"Not Available")</f>
        <v>72.534474551299709</v>
      </c>
    </row>
    <row r="28" spans="1:17" x14ac:dyDescent="0.35">
      <c r="A28" s="39"/>
      <c r="B28" s="2" t="s">
        <v>4</v>
      </c>
      <c r="C28" s="2" t="s">
        <v>7</v>
      </c>
      <c r="D28" s="10">
        <f>IFERROR(Processed!D28/D$3,"Not Available")</f>
        <v>100814.93782326704</v>
      </c>
      <c r="E28" s="17">
        <f>IFERROR(Processed!E28/E$3,"Not Available")</f>
        <v>566456.85999571288</v>
      </c>
      <c r="F28" s="17">
        <f>IFERROR(Processed!F28/F$3,"Not Available")</f>
        <v>2474596.9064283497</v>
      </c>
      <c r="G28" s="17">
        <f>IFERROR(Processed!G28/G$3,"Not Available")</f>
        <v>5558123.5531867165</v>
      </c>
      <c r="H28" s="17">
        <f>IFERROR(Processed!H28/H$3,"Not Available")</f>
        <v>1790229.7162138831</v>
      </c>
      <c r="I28" s="17">
        <f>IFERROR(Processed!I28/I$3,"Not Available")</f>
        <v>4344461.7830602899</v>
      </c>
      <c r="J28" s="17">
        <f>IFERROR(Processed!J28/J$3,"Not Available")</f>
        <v>4434436.036763317</v>
      </c>
      <c r="K28" s="17">
        <f>IFERROR(Processed!K28/K$3,"Not Available")</f>
        <v>23259127.818339184</v>
      </c>
      <c r="L28" s="17">
        <f>IFERROR(Processed!L28/L$3,"Not Available")</f>
        <v>2633255.1606585653</v>
      </c>
      <c r="M28" s="17">
        <f>IFERROR(Processed!M28/M$3,"Not Available")</f>
        <v>12007238.187510103</v>
      </c>
      <c r="N28" s="31">
        <f>IFERROR(Processed!N28/N$3,"Not Available")</f>
        <v>8705866.2613394503</v>
      </c>
      <c r="O28" s="31">
        <f>IFERROR(Processed!O28/O$3,"Not Available")</f>
        <v>39984523.588289887</v>
      </c>
      <c r="P28" s="31">
        <f>IFERROR(Processed!P28/P$3,"Not Available")</f>
        <v>4589069.0135936104</v>
      </c>
      <c r="Q28" s="31">
        <f>IFERROR(Processed!Q28/Q$3,"Not Available")</f>
        <v>20167123.914219644</v>
      </c>
    </row>
    <row r="29" spans="1:17" x14ac:dyDescent="0.35">
      <c r="A29" s="39"/>
      <c r="B29" s="2" t="s">
        <v>2</v>
      </c>
      <c r="C29" s="2" t="s">
        <v>7</v>
      </c>
      <c r="D29" s="13">
        <f>IFERROR(Processed!D29/D$3,"Not Available")</f>
        <v>33929.550576352289</v>
      </c>
      <c r="E29" s="14" t="str">
        <f>IFERROR(Processed!E29/E$3,"Not Available")</f>
        <v>Not Available</v>
      </c>
      <c r="F29" s="18">
        <f>IFERROR(Processed!F29/F$3,"Not Available")</f>
        <v>959231.0530212227</v>
      </c>
      <c r="G29" s="18">
        <f>IFERROR(Processed!G29/G$3,"Not Available")</f>
        <v>2041565.2220442642</v>
      </c>
      <c r="H29" s="18">
        <f>IFERROR(Processed!H29/H$3,"Not Available")</f>
        <v>638131.30353368528</v>
      </c>
      <c r="I29" s="18">
        <f>IFERROR(Processed!I29/I$3,"Not Available")</f>
        <v>1502773.8830392892</v>
      </c>
      <c r="J29" s="18">
        <f>IFERROR(Processed!J29/J$3,"Not Available")</f>
        <v>1646057.1163617091</v>
      </c>
      <c r="K29" s="18">
        <f>IFERROR(Processed!K29/K$3,"Not Available")</f>
        <v>7511091.3622182328</v>
      </c>
      <c r="L29" s="18">
        <f>IFERROR(Processed!L29/L$3,"Not Available")</f>
        <v>947637.99856363423</v>
      </c>
      <c r="M29" s="18">
        <f>IFERROR(Processed!M29/M$3,"Not Available")</f>
        <v>3856977.4537403607</v>
      </c>
      <c r="N29" s="32">
        <f>IFERROR(Processed!N29/N$3,"Not Available")</f>
        <v>3204859.0123073421</v>
      </c>
      <c r="O29" s="32">
        <f>IFERROR(Processed!O29/O$3,"Not Available")</f>
        <v>12927343.248202097</v>
      </c>
      <c r="P29" s="32">
        <f>IFERROR(Processed!P29/P$3,"Not Available")</f>
        <v>1668396.3114191603</v>
      </c>
      <c r="Q29" s="32">
        <f>IFERROR(Processed!Q29/Q$3,"Not Available")</f>
        <v>6492618.6977842366</v>
      </c>
    </row>
    <row r="30" spans="1:17" x14ac:dyDescent="0.35">
      <c r="A30" s="39"/>
      <c r="B30" s="2" t="s">
        <v>3</v>
      </c>
      <c r="C30" s="2" t="s">
        <v>7</v>
      </c>
      <c r="D30" s="11">
        <f>IFERROR(Processed!D30/D$3,"Not Available")</f>
        <v>54489.15330327017</v>
      </c>
      <c r="E30" s="12" t="str">
        <f>IFERROR(Processed!E30/E$3,"Not Available")</f>
        <v>Not Available</v>
      </c>
      <c r="F30" s="19">
        <f>IFERROR(Processed!F30/F$3,"Not Available")</f>
        <v>1349577.0532746483</v>
      </c>
      <c r="G30" s="19">
        <f>IFERROR(Processed!G30/G$3,"Not Available")</f>
        <v>2986728.0890397714</v>
      </c>
      <c r="H30" s="19">
        <f>IFERROR(Processed!H30/H$3,"Not Available")</f>
        <v>973198.08339846088</v>
      </c>
      <c r="I30" s="19">
        <f>IFERROR(Processed!I30/I$3,"Not Available")</f>
        <v>2334526.1041729981</v>
      </c>
      <c r="J30" s="19">
        <f>IFERROR(Processed!J30/J$3,"Not Available")</f>
        <v>2436284.6834715931</v>
      </c>
      <c r="K30" s="19">
        <f>IFERROR(Processed!K30/K$3,"Not Available")</f>
        <v>12303315.104731603</v>
      </c>
      <c r="L30" s="19">
        <f>IFERROR(Processed!L30/L$3,"Not Available")</f>
        <v>1428517.7860826412</v>
      </c>
      <c r="M30" s="19">
        <f>IFERROR(Processed!M30/M$3,"Not Available")</f>
        <v>6336658.6292486824</v>
      </c>
      <c r="N30" s="33">
        <f>IFERROR(Processed!N30/N$3,"Not Available")</f>
        <v>4757837.65863619</v>
      </c>
      <c r="O30" s="33">
        <f>IFERROR(Processed!O30/O$3,"Not Available")</f>
        <v>21118046.890292581</v>
      </c>
      <c r="P30" s="33">
        <f>IFERROR(Processed!P30/P$3,"Not Available")</f>
        <v>2498577.5025910926</v>
      </c>
      <c r="Q30" s="33">
        <f>IFERROR(Processed!Q30/Q$3,"Not Available")</f>
        <v>10638153.784127478</v>
      </c>
    </row>
    <row r="31" spans="1:17" x14ac:dyDescent="0.35">
      <c r="A31" s="39"/>
      <c r="B31" s="2" t="s">
        <v>1</v>
      </c>
      <c r="C31" s="2" t="s">
        <v>8</v>
      </c>
      <c r="D31" s="30">
        <f>IFERROR(Processed!D31/D$3,"Not Available")</f>
        <v>6.4189680118348882</v>
      </c>
      <c r="E31" s="20">
        <f>IFERROR(Processed!E31/E$3,"Not Available")</f>
        <v>4.4248359018883088</v>
      </c>
      <c r="F31" s="20">
        <f>IFERROR(Processed!F31/F$3,"Not Available")</f>
        <v>13.235384187498573</v>
      </c>
      <c r="G31" s="20">
        <f>IFERROR(Processed!G31/G$3,"Not Available")</f>
        <v>31.729109829334384</v>
      </c>
      <c r="H31" s="20">
        <f>IFERROR(Processed!H31/H$3,"Not Available")</f>
        <v>5.7153810787377015</v>
      </c>
      <c r="I31" s="20">
        <f>IFERROR(Processed!I31/I$3,"Not Available")</f>
        <v>19.380534940993027</v>
      </c>
      <c r="J31" s="20">
        <f>IFERROR(Processed!J31/J$3,"Not Available")</f>
        <v>32.284901522471053</v>
      </c>
      <c r="K31" s="20">
        <f>IFERROR(Processed!K31/K$3,"Not Available")</f>
        <v>127.63265410629066</v>
      </c>
      <c r="L31" s="20">
        <f>IFERROR(Processed!L31/L$3,"Not Available")</f>
        <v>22.889021242818444</v>
      </c>
      <c r="M31" s="20">
        <f>IFERROR(Processed!M31/M$3,"Not Available")</f>
        <v>69.008127072739441</v>
      </c>
      <c r="N31" s="20">
        <f>IFERROR(Processed!N31/N$3,"Not Available")</f>
        <v>62.466748640654913</v>
      </c>
      <c r="O31" s="20">
        <f>IFERROR(Processed!O31/O$3,"Not Available")</f>
        <v>221.66817613150891</v>
      </c>
      <c r="P31" s="20">
        <f>IFERROR(Processed!P31/P$3,"Not Available")</f>
        <v>38.712059585064189</v>
      </c>
      <c r="Q31" s="20">
        <f>IFERROR(Processed!Q31/Q$3,"Not Available")</f>
        <v>115.82937031959446</v>
      </c>
    </row>
    <row r="32" spans="1:17" x14ac:dyDescent="0.35">
      <c r="A32" s="39"/>
      <c r="B32" s="2" t="s">
        <v>4</v>
      </c>
      <c r="C32" s="2" t="s">
        <v>8</v>
      </c>
      <c r="D32" s="10">
        <f>IFERROR(Processed!D32/D$3,"Not Available")</f>
        <v>1250653.4254291011</v>
      </c>
      <c r="E32" s="17">
        <f>IFERROR(Processed!E32/E$3,"Not Available")</f>
        <v>615105.266114217</v>
      </c>
      <c r="F32" s="17">
        <f>IFERROR(Processed!F32/F$3,"Not Available")</f>
        <v>2578008.2263698466</v>
      </c>
      <c r="G32" s="17">
        <f>IFERROR(Processed!G32/G$3,"Not Available")</f>
        <v>6180561.804460342</v>
      </c>
      <c r="H32" s="17">
        <f>IFERROR(Processed!H32/H$3,"Not Available")</f>
        <v>1112726.739602969</v>
      </c>
      <c r="I32" s="17">
        <f>IFERROR(Processed!I32/I$3,"Not Available")</f>
        <v>3774471.3963734242</v>
      </c>
      <c r="J32" s="17">
        <f>IFERROR(Processed!J32/J$3,"Not Available")</f>
        <v>6283573.1690398874</v>
      </c>
      <c r="K32" s="17">
        <f>IFERROR(Processed!K32/K$3,"Not Available")</f>
        <v>24854124.970776156</v>
      </c>
      <c r="L32" s="17">
        <f>IFERROR(Processed!L32/L$3,"Not Available")</f>
        <v>4448067.5447735935</v>
      </c>
      <c r="M32" s="17">
        <f>IFERROR(Processed!M32/M$3,"Not Available")</f>
        <v>13431334.106661994</v>
      </c>
      <c r="N32" s="31">
        <f>IFERROR(Processed!N32/N$3,"Not Available")</f>
        <v>12158400.348369038</v>
      </c>
      <c r="O32" s="31">
        <f>IFERROR(Processed!O32/O$3,"Not Available")</f>
        <v>43165751.599433407</v>
      </c>
      <c r="P32" s="31">
        <f>IFERROR(Processed!P32/P$3,"Not Available")</f>
        <v>7523937.1450009011</v>
      </c>
      <c r="Q32" s="31">
        <f>IFERROR(Processed!Q32/Q$3,"Not Available")</f>
        <v>22545238.756854843</v>
      </c>
    </row>
    <row r="33" spans="1:17" x14ac:dyDescent="0.35">
      <c r="A33" s="39"/>
      <c r="B33" s="2" t="s">
        <v>2</v>
      </c>
      <c r="C33" s="2" t="s">
        <v>8</v>
      </c>
      <c r="D33" s="13">
        <f>IFERROR(Processed!D33/D$3,"Not Available")</f>
        <v>424556.22865587129</v>
      </c>
      <c r="E33" s="14" t="str">
        <f>IFERROR(Processed!E33/E$3,"Not Available")</f>
        <v>Not Available</v>
      </c>
      <c r="F33" s="18">
        <f>IFERROR(Processed!F33/F$3,"Not Available")</f>
        <v>875279.52717341715</v>
      </c>
      <c r="G33" s="18">
        <f>IFERROR(Processed!G33/G$3,"Not Available")</f>
        <v>2098354.2041382403</v>
      </c>
      <c r="H33" s="18">
        <f>IFERROR(Processed!H33/H$3,"Not Available")</f>
        <v>377882.57965161174</v>
      </c>
      <c r="I33" s="18">
        <f>IFERROR(Processed!I33/I$3,"Not Available")</f>
        <v>1281587.3969490018</v>
      </c>
      <c r="J33" s="18">
        <f>IFERROR(Processed!J33/J$3,"Not Available")</f>
        <v>2134251.1225467548</v>
      </c>
      <c r="K33" s="18">
        <f>IFERROR(Processed!K33/K$3,"Not Available")</f>
        <v>8439532.1842664666</v>
      </c>
      <c r="L33" s="18">
        <f>IFERROR(Processed!L33/L$3,"Not Available")</f>
        <v>1512007.3279338086</v>
      </c>
      <c r="M33" s="18">
        <f>IFERROR(Processed!M33/M$3,"Not Available")</f>
        <v>4561964.162415388</v>
      </c>
      <c r="N33" s="32">
        <f>IFERROR(Processed!N33/N$3,"Not Available")</f>
        <v>4129563.0704631321</v>
      </c>
      <c r="O33" s="32">
        <f>IFERROR(Processed!O33/O$3,"Not Available")</f>
        <v>14657483.048711456</v>
      </c>
      <c r="P33" s="32">
        <f>IFERROR(Processed!P33/P$3,"Not Available")</f>
        <v>2557408.081662436</v>
      </c>
      <c r="Q33" s="32">
        <f>IFERROR(Processed!Q33/Q$3,"Not Available")</f>
        <v>7657360.0739502646</v>
      </c>
    </row>
    <row r="34" spans="1:17" x14ac:dyDescent="0.35">
      <c r="A34" s="39"/>
      <c r="B34" s="2" t="s">
        <v>3</v>
      </c>
      <c r="C34" s="2" t="s">
        <v>8</v>
      </c>
      <c r="D34" s="11">
        <f>IFERROR(Processed!D34/D$3,"Not Available")</f>
        <v>751277.74238393165</v>
      </c>
      <c r="E34" s="12" t="str">
        <f>IFERROR(Processed!E34/E$3,"Not Available")</f>
        <v>Not Available</v>
      </c>
      <c r="F34" s="19">
        <f>IFERROR(Processed!F34/F$3,"Not Available")</f>
        <v>1548628.7109880254</v>
      </c>
      <c r="G34" s="19">
        <f>IFERROR(Processed!G34/G$3,"Not Available")</f>
        <v>3712710.5501365606</v>
      </c>
      <c r="H34" s="19">
        <f>IFERROR(Processed!H34/H$3,"Not Available")</f>
        <v>668421.87313707883</v>
      </c>
      <c r="I34" s="19">
        <f>IFERROR(Processed!I34/I$3,"Not Available")</f>
        <v>2267351.9968416463</v>
      </c>
      <c r="J34" s="19">
        <f>IFERROR(Processed!J34/J$3,"Not Available")</f>
        <v>3774576.4886670941</v>
      </c>
      <c r="K34" s="19">
        <f>IFERROR(Processed!K34/K$3,"Not Available")</f>
        <v>14930043.032750113</v>
      </c>
      <c r="L34" s="19">
        <f>IFERROR(Processed!L34/L$3,"Not Available")</f>
        <v>2671960.6181504768</v>
      </c>
      <c r="M34" s="19">
        <f>IFERROR(Processed!M34/M$3,"Not Available")</f>
        <v>8068276.7957215467</v>
      </c>
      <c r="N34" s="33">
        <f>IFERROR(Processed!N34/N$3,"Not Available")</f>
        <v>7303618.7381347511</v>
      </c>
      <c r="O34" s="33">
        <f>IFERROR(Processed!O34/O$3,"Not Available")</f>
        <v>25929962.616188232</v>
      </c>
      <c r="P34" s="33">
        <f>IFERROR(Processed!P34/P$3,"Not Available")</f>
        <v>4519642.3390154094</v>
      </c>
      <c r="Q34" s="33">
        <f>IFERROR(Processed!Q34/Q$3,"Not Available")</f>
        <v>13543052.072966812</v>
      </c>
    </row>
    <row r="35" spans="1:17" x14ac:dyDescent="0.35">
      <c r="A35" s="39"/>
      <c r="B35" s="2" t="s">
        <v>1</v>
      </c>
      <c r="C35" s="2" t="s">
        <v>5</v>
      </c>
      <c r="D35" s="30">
        <f>IFERROR(Processed!D35/D$3,"Not Available")</f>
        <v>7.4918096741957534</v>
      </c>
      <c r="E35" s="20">
        <f>IFERROR(Processed!E35/E$3,"Not Available")</f>
        <v>5.5713370280545824</v>
      </c>
      <c r="F35" s="20">
        <f>IFERROR(Processed!F35/F$3,"Not Available")</f>
        <v>35.377643676458881</v>
      </c>
      <c r="G35" s="20">
        <f>IFERROR(Processed!G35/G$3,"Not Available")</f>
        <v>81.989776908895948</v>
      </c>
      <c r="H35" s="20">
        <f>IFERROR(Processed!H35/H$3,"Not Available")</f>
        <v>20.547898438962289</v>
      </c>
      <c r="I35" s="20">
        <f>IFERROR(Processed!I35/I$3,"Not Available")</f>
        <v>56.493021756059633</v>
      </c>
      <c r="J35" s="20">
        <f>IFERROR(Processed!J35/J$3,"Not Available")</f>
        <v>100.87692575589131</v>
      </c>
      <c r="K35" s="20">
        <f>IFERROR(Processed!K35/K$3,"Not Available")</f>
        <v>380.33820055273264</v>
      </c>
      <c r="L35" s="20">
        <f>IFERROR(Processed!L35/L$3,"Not Available")</f>
        <v>58.514695011016912</v>
      </c>
      <c r="M35" s="20">
        <f>IFERROR(Processed!M35/M$3,"Not Available")</f>
        <v>194.53363008843397</v>
      </c>
      <c r="N35" s="20">
        <f>IFERROR(Processed!N35/N$3,"Not Available")</f>
        <v>192.80659636421842</v>
      </c>
      <c r="O35" s="20">
        <f>IFERROR(Processed!O35/O$3,"Not Available")</f>
        <v>658.13624494252929</v>
      </c>
      <c r="P35" s="20">
        <f>IFERROR(Processed!P35/P$3,"Not Available")</f>
        <v>100.60836499665794</v>
      </c>
      <c r="Q35" s="20">
        <f>IFERROR(Processed!Q35/Q$3,"Not Available")</f>
        <v>327.34485113838423</v>
      </c>
    </row>
    <row r="36" spans="1:17" x14ac:dyDescent="0.35">
      <c r="A36" s="39"/>
      <c r="B36" s="2" t="s">
        <v>4</v>
      </c>
      <c r="C36" s="2" t="s">
        <v>5</v>
      </c>
      <c r="D36" s="10">
        <f>IFERROR(Processed!D36/D$3,"Not Available")</f>
        <v>1538166.8083348649</v>
      </c>
      <c r="E36" s="17">
        <f>IFERROR(Processed!E36/E$3,"Not Available")</f>
        <v>2183065.1632180442</v>
      </c>
      <c r="F36" s="17">
        <f>IFERROR(Processed!F36/F$3,"Not Available")</f>
        <v>8752432.7641568743</v>
      </c>
      <c r="G36" s="17">
        <f>IFERROR(Processed!G36/G$3,"Not Available")</f>
        <v>22218368.067324553</v>
      </c>
      <c r="H36" s="17">
        <f>IFERROR(Processed!H36/H$3,"Not Available")</f>
        <v>5704604.9753103433</v>
      </c>
      <c r="I36" s="17">
        <f>IFERROR(Processed!I36/I$3,"Not Available")</f>
        <v>16804043.589863524</v>
      </c>
      <c r="J36" s="17">
        <f>IFERROR(Processed!J36/J$3,"Not Available")</f>
        <v>21159823.026658285</v>
      </c>
      <c r="K36" s="17">
        <f>IFERROR(Processed!K36/K$3,"Not Available")</f>
        <v>110882938.44665942</v>
      </c>
      <c r="L36" s="17">
        <f>IFERROR(Processed!L36/L$3,"Not Available")</f>
        <v>12739155.052708767</v>
      </c>
      <c r="M36" s="17">
        <f>IFERROR(Processed!M36/M$3,"Not Available")</f>
        <v>56911087.797387771</v>
      </c>
      <c r="N36" s="31">
        <f>IFERROR(Processed!N36/N$3,"Not Available")</f>
        <v>41615415.593367882</v>
      </c>
      <c r="O36" s="31">
        <f>IFERROR(Processed!O36/O$3,"Not Available")</f>
        <v>190980145.92397097</v>
      </c>
      <c r="P36" s="31">
        <f>IFERROR(Processed!P36/P$3,"Not Available")</f>
        <v>21796701.655300714</v>
      </c>
      <c r="Q36" s="31">
        <f>IFERROR(Processed!Q36/Q$3,"Not Available")</f>
        <v>95377587.099975392</v>
      </c>
    </row>
    <row r="37" spans="1:17" x14ac:dyDescent="0.35">
      <c r="A37" s="39"/>
      <c r="B37" s="2" t="s">
        <v>2</v>
      </c>
      <c r="C37" s="2" t="s">
        <v>5</v>
      </c>
      <c r="D37" s="13">
        <f>IFERROR(Processed!D37/D$3,"Not Available")</f>
        <v>516286.95718043129</v>
      </c>
      <c r="E37" s="14" t="str">
        <f>IFERROR(Processed!E37/E$3,"Not Available")</f>
        <v>Not Available</v>
      </c>
      <c r="F37" s="18">
        <f>IFERROR(Processed!F37/F$3,"Not Available")</f>
        <v>2969692.4283638792</v>
      </c>
      <c r="G37" s="18">
        <f>IFERROR(Processed!G37/G$3,"Not Available")</f>
        <v>7675926.4748396929</v>
      </c>
      <c r="H37" s="18">
        <f>IFERROR(Processed!H37/H$3,"Not Available")</f>
        <v>1583807.5455181932</v>
      </c>
      <c r="I37" s="18">
        <f>IFERROR(Processed!I37/I$3,"Not Available")</f>
        <v>5369392.4098465443</v>
      </c>
      <c r="J37" s="18">
        <f>IFERROR(Processed!J37/J$3,"Not Available")</f>
        <v>8908979.8085965142</v>
      </c>
      <c r="K37" s="18">
        <f>IFERROR(Processed!K37/K$3,"Not Available")</f>
        <v>35332850.538308926</v>
      </c>
      <c r="L37" s="18">
        <f>IFERROR(Processed!L37/L$3,"Not Available")</f>
        <v>4855662.5924066054</v>
      </c>
      <c r="M37" s="18">
        <f>IFERROR(Processed!M37/M$3,"Not Available")</f>
        <v>17647433.785047404</v>
      </c>
      <c r="N37" s="32">
        <f>IFERROR(Processed!N37/N$3,"Not Available")</f>
        <v>17244646.279146098</v>
      </c>
      <c r="O37" s="32">
        <f>IFERROR(Processed!O37/O$3,"Not Available")</f>
        <v>61367609.069449656</v>
      </c>
      <c r="P37" s="32">
        <f>IFERROR(Processed!P37/P$3,"Not Available")</f>
        <v>8355196.8059453676</v>
      </c>
      <c r="Q37" s="32">
        <f>IFERROR(Processed!Q37/Q$3,"Not Available")</f>
        <v>29745585.449927773</v>
      </c>
    </row>
    <row r="38" spans="1:17" x14ac:dyDescent="0.35">
      <c r="A38" s="40"/>
      <c r="B38" s="2" t="s">
        <v>3</v>
      </c>
      <c r="C38" s="2" t="s">
        <v>5</v>
      </c>
      <c r="D38" s="11">
        <f>IFERROR(Processed!D38/D$3,"Not Available")</f>
        <v>895055.7747682716</v>
      </c>
      <c r="E38" s="12" t="str">
        <f>IFERROR(Processed!E38/E$3,"Not Available")</f>
        <v>Not Available</v>
      </c>
      <c r="F38" s="19">
        <f>IFERROR(Processed!F38/F$3,"Not Available")</f>
        <v>4473504.4691258203</v>
      </c>
      <c r="G38" s="19">
        <f>IFERROR(Processed!G38/G$3,"Not Available")</f>
        <v>11244357.904949564</v>
      </c>
      <c r="H38" s="19">
        <f>IFERROR(Processed!H38/H$3,"Not Available")</f>
        <v>2683386.928502406</v>
      </c>
      <c r="I38" s="19">
        <f>IFERROR(Processed!I38/I$3,"Not Available")</f>
        <v>8153033.163410157</v>
      </c>
      <c r="J38" s="19">
        <f>IFERROR(Processed!J38/J$3,"Not Available")</f>
        <v>12060567.130319506</v>
      </c>
      <c r="K38" s="19">
        <f>IFERROR(Processed!K38/K$3,"Not Available")</f>
        <v>54113801.328334272</v>
      </c>
      <c r="L38" s="19">
        <f>IFERROR(Processed!L38/L$3,"Not Available")</f>
        <v>6971052.0338232853</v>
      </c>
      <c r="M38" s="19">
        <f>IFERROR(Processed!M38/M$3,"Not Available")</f>
        <v>27502172.482261587</v>
      </c>
      <c r="N38" s="33">
        <f>IFERROR(Processed!N38/N$3,"Not Available")</f>
        <v>23444703.300351206</v>
      </c>
      <c r="O38" s="33">
        <f>IFERROR(Processed!O38/O$3,"Not Available")</f>
        <v>93532381.876180261</v>
      </c>
      <c r="P38" s="33">
        <f>IFERROR(Processed!P38/P$3,"Not Available")</f>
        <v>11935196.087578829</v>
      </c>
      <c r="Q38" s="33">
        <f>IFERROR(Processed!Q38/Q$3,"Not Available")</f>
        <v>46187620.418330424</v>
      </c>
    </row>
  </sheetData>
  <mergeCells count="17">
    <mergeCell ref="O5:O6"/>
    <mergeCell ref="P5:P6"/>
    <mergeCell ref="Q5:Q6"/>
    <mergeCell ref="A7:A22"/>
    <mergeCell ref="M5:M6"/>
    <mergeCell ref="N5:N6"/>
    <mergeCell ref="A23:A38"/>
    <mergeCell ref="I5:I6"/>
    <mergeCell ref="J5:J6"/>
    <mergeCell ref="K5:K6"/>
    <mergeCell ref="L5:L6"/>
    <mergeCell ref="B5:C5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13F65-AD0C-44C4-BBED-7C09A3272FAD}">
  <dimension ref="A1:E114"/>
  <sheetViews>
    <sheetView workbookViewId="0"/>
  </sheetViews>
  <sheetFormatPr defaultRowHeight="14.5" x14ac:dyDescent="0.35"/>
  <cols>
    <col min="1" max="1" width="14.26953125" customWidth="1"/>
    <col min="2" max="5" width="17.81640625" customWidth="1"/>
  </cols>
  <sheetData>
    <row r="1" spans="1:5" x14ac:dyDescent="0.35">
      <c r="A1" s="1" t="s">
        <v>19</v>
      </c>
    </row>
    <row r="2" spans="1:5" x14ac:dyDescent="0.35">
      <c r="A2" t="s">
        <v>20</v>
      </c>
    </row>
    <row r="4" spans="1:5" x14ac:dyDescent="0.35">
      <c r="A4" s="8" t="s">
        <v>9</v>
      </c>
    </row>
    <row r="6" spans="1:5" x14ac:dyDescent="0.3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</row>
    <row r="7" spans="1:5" x14ac:dyDescent="0.35">
      <c r="A7" s="3" t="s">
        <v>6</v>
      </c>
      <c r="B7" s="4">
        <v>174.19772934460465</v>
      </c>
      <c r="C7" s="5">
        <v>15353147.614976976</v>
      </c>
      <c r="D7" s="5">
        <v>23716910.097158466</v>
      </c>
      <c r="E7" s="5">
        <v>49590836.875447012</v>
      </c>
    </row>
    <row r="8" spans="1:5" x14ac:dyDescent="0.35">
      <c r="A8" s="3" t="s">
        <v>7</v>
      </c>
      <c r="B8" s="4">
        <v>110.77044940917081</v>
      </c>
      <c r="C8" s="5">
        <v>9012366.4776405822</v>
      </c>
      <c r="D8" s="5">
        <v>14473407.70165325</v>
      </c>
      <c r="E8" s="5">
        <v>26778461.566687562</v>
      </c>
    </row>
    <row r="9" spans="1:5" x14ac:dyDescent="0.35">
      <c r="A9" s="3" t="s">
        <v>8</v>
      </c>
      <c r="B9" s="4">
        <v>1705.0061420862867</v>
      </c>
      <c r="C9" s="5">
        <v>112770616.11533551</v>
      </c>
      <c r="D9" s="5">
        <v>199554377.40390959</v>
      </c>
      <c r="E9" s="5">
        <v>332198535.34810251</v>
      </c>
    </row>
    <row r="10" spans="1:5" x14ac:dyDescent="0.35">
      <c r="A10" s="3" t="s">
        <v>5</v>
      </c>
      <c r="B10" s="4">
        <v>1989.9743208400632</v>
      </c>
      <c r="C10" s="5">
        <v>137136130.2079531</v>
      </c>
      <c r="D10" s="5">
        <v>237744695.20272127</v>
      </c>
      <c r="E10" s="5">
        <v>408567833.79023707</v>
      </c>
    </row>
    <row r="12" spans="1:5" x14ac:dyDescent="0.35">
      <c r="A12" s="8" t="s">
        <v>10</v>
      </c>
    </row>
    <row r="14" spans="1:5" x14ac:dyDescent="0.35">
      <c r="A14" s="2" t="s">
        <v>0</v>
      </c>
      <c r="B14" s="2" t="s">
        <v>1</v>
      </c>
      <c r="C14" s="2" t="s">
        <v>2</v>
      </c>
      <c r="D14" s="2" t="s">
        <v>3</v>
      </c>
      <c r="E14" s="2" t="s">
        <v>4</v>
      </c>
    </row>
    <row r="15" spans="1:5" x14ac:dyDescent="0.35">
      <c r="A15" s="3" t="s">
        <v>6</v>
      </c>
      <c r="B15" s="6">
        <f>$B7*0.45752403374534</f>
        <v>79.6996477990225</v>
      </c>
      <c r="C15" s="15" t="s">
        <v>21</v>
      </c>
      <c r="D15" s="15" t="s">
        <v>21</v>
      </c>
      <c r="E15" s="7">
        <f>$E7*1.52315424291573</f>
        <v>75534493.596578971</v>
      </c>
    </row>
    <row r="16" spans="1:5" x14ac:dyDescent="0.35">
      <c r="A16" s="3" t="s">
        <v>7</v>
      </c>
      <c r="B16" s="6">
        <f>$B8*2.63657407407407</f>
        <v>292.05449508575316</v>
      </c>
      <c r="C16" s="15" t="s">
        <v>21</v>
      </c>
      <c r="D16" s="15" t="s">
        <v>21</v>
      </c>
      <c r="E16" s="7">
        <f>$E8*5.61877904431917</f>
        <v>150462258.69001034</v>
      </c>
    </row>
    <row r="17" spans="1:5" x14ac:dyDescent="0.35">
      <c r="A17" s="3" t="s">
        <v>8</v>
      </c>
      <c r="B17" s="6">
        <f>$B9*0.689337584130358</f>
        <v>1175.3248149131828</v>
      </c>
      <c r="C17" s="15" t="s">
        <v>21</v>
      </c>
      <c r="D17" s="15" t="s">
        <v>21</v>
      </c>
      <c r="E17" s="7">
        <f>$E9*0.491827115016435</f>
        <v>163384247.25294247</v>
      </c>
    </row>
    <row r="18" spans="1:5" x14ac:dyDescent="0.35">
      <c r="A18" s="3" t="s">
        <v>5</v>
      </c>
      <c r="B18" s="6">
        <f>$B10*0.743657042869641</f>
        <v>1479.8584188224436</v>
      </c>
      <c r="C18" s="15" t="s">
        <v>21</v>
      </c>
      <c r="D18" s="15" t="s">
        <v>21</v>
      </c>
      <c r="E18" s="7">
        <f>$E10*1.41926425104785</f>
        <v>579865720.62654328</v>
      </c>
    </row>
    <row r="20" spans="1:5" x14ac:dyDescent="0.35">
      <c r="A20" s="8" t="s">
        <v>11</v>
      </c>
    </row>
    <row r="22" spans="1:5" x14ac:dyDescent="0.35">
      <c r="A22" s="2" t="s">
        <v>0</v>
      </c>
      <c r="B22" s="2" t="s">
        <v>1</v>
      </c>
      <c r="C22" s="2" t="s">
        <v>2</v>
      </c>
      <c r="D22" s="2" t="s">
        <v>3</v>
      </c>
      <c r="E22" s="2" t="s">
        <v>4</v>
      </c>
    </row>
    <row r="23" spans="1:5" x14ac:dyDescent="0.35">
      <c r="A23" s="3" t="s">
        <v>6</v>
      </c>
      <c r="B23" s="4">
        <v>144.6906924394101</v>
      </c>
      <c r="C23" s="5">
        <v>15515744.963506542</v>
      </c>
      <c r="D23" s="5">
        <v>21531292.968978837</v>
      </c>
      <c r="E23" s="5">
        <v>50569503.053344645</v>
      </c>
    </row>
    <row r="24" spans="1:5" x14ac:dyDescent="0.35">
      <c r="A24" s="3" t="s">
        <v>7</v>
      </c>
      <c r="B24" s="4">
        <v>157.95126021386369</v>
      </c>
      <c r="C24" s="5">
        <v>13110837.178867783</v>
      </c>
      <c r="D24" s="5">
        <v>18446113.634551622</v>
      </c>
      <c r="E24" s="5">
        <v>33822963.738846131</v>
      </c>
    </row>
    <row r="25" spans="1:5" x14ac:dyDescent="0.35">
      <c r="A25" s="3" t="s">
        <v>8</v>
      </c>
      <c r="B25" s="4">
        <v>180.90215755162362</v>
      </c>
      <c r="C25" s="5">
        <v>11963381.846973168</v>
      </c>
      <c r="D25" s="5">
        <v>21166765.625794102</v>
      </c>
      <c r="E25" s="5">
        <v>35236396.898598909</v>
      </c>
    </row>
    <row r="26" spans="1:5" x14ac:dyDescent="0.35">
      <c r="A26" s="3" t="s">
        <v>5</v>
      </c>
      <c r="B26" s="4">
        <v>483.54411020489732</v>
      </c>
      <c r="C26" s="5">
        <v>40589963.989347488</v>
      </c>
      <c r="D26" s="5">
        <v>61144172.229324557</v>
      </c>
      <c r="E26" s="5">
        <v>119628863.69078965</v>
      </c>
    </row>
    <row r="28" spans="1:5" x14ac:dyDescent="0.35">
      <c r="A28" s="8" t="s">
        <v>12</v>
      </c>
    </row>
    <row r="30" spans="1:5" x14ac:dyDescent="0.35">
      <c r="A30" s="2" t="s">
        <v>0</v>
      </c>
      <c r="B30" s="2" t="s">
        <v>1</v>
      </c>
      <c r="C30" s="2" t="s">
        <v>2</v>
      </c>
      <c r="D30" s="2" t="s">
        <v>3</v>
      </c>
      <c r="E30" s="2" t="s">
        <v>4</v>
      </c>
    </row>
    <row r="31" spans="1:5" x14ac:dyDescent="0.35">
      <c r="A31" s="3" t="s">
        <v>6</v>
      </c>
      <c r="B31" s="4">
        <v>361.57957315082217</v>
      </c>
      <c r="C31" s="5">
        <v>48330391.861539826</v>
      </c>
      <c r="D31" s="5">
        <v>62120274.668937206</v>
      </c>
      <c r="E31" s="5">
        <v>143237036.85366169</v>
      </c>
    </row>
    <row r="32" spans="1:5" x14ac:dyDescent="0.35">
      <c r="A32" s="3" t="s">
        <v>7</v>
      </c>
      <c r="B32" s="4">
        <v>325.38674273932082</v>
      </c>
      <c r="C32" s="5">
        <v>27904256.364466548</v>
      </c>
      <c r="D32" s="5">
        <v>40822808.591961831</v>
      </c>
      <c r="E32" s="5">
        <v>75968821.793604761</v>
      </c>
    </row>
    <row r="33" spans="1:5" x14ac:dyDescent="0.35">
      <c r="A33" s="3" t="s">
        <v>8</v>
      </c>
      <c r="B33" s="4">
        <v>433.67569418503041</v>
      </c>
      <c r="C33" s="5">
        <v>28680452.146955758</v>
      </c>
      <c r="D33" s="5">
        <v>50745587.689005017</v>
      </c>
      <c r="E33" s="5">
        <v>84476351.382690266</v>
      </c>
    </row>
    <row r="34" spans="1:5" x14ac:dyDescent="0.35">
      <c r="A34" s="3" t="s">
        <v>5</v>
      </c>
      <c r="B34" s="4">
        <v>1120.6420100751734</v>
      </c>
      <c r="C34" s="5">
        <v>104915100.37296216</v>
      </c>
      <c r="D34" s="5">
        <v>153688670.94990399</v>
      </c>
      <c r="E34" s="5">
        <v>303682210.0299567</v>
      </c>
    </row>
    <row r="36" spans="1:5" x14ac:dyDescent="0.35">
      <c r="A36" s="8" t="s">
        <v>13</v>
      </c>
    </row>
    <row r="38" spans="1:5" x14ac:dyDescent="0.35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</row>
    <row r="39" spans="1:5" x14ac:dyDescent="0.35">
      <c r="A39" s="3" t="s">
        <v>6</v>
      </c>
      <c r="B39" s="4">
        <v>93.392689378217412</v>
      </c>
      <c r="C39" s="5">
        <v>7760643.5223223828</v>
      </c>
      <c r="D39" s="5">
        <v>14238943.896531165</v>
      </c>
      <c r="E39" s="5">
        <v>38293128.079833381</v>
      </c>
    </row>
    <row r="40" spans="1:5" x14ac:dyDescent="0.35">
      <c r="A40" s="3" t="s">
        <v>7</v>
      </c>
      <c r="B40" s="4">
        <v>109.33919617754751</v>
      </c>
      <c r="C40" s="5">
        <v>8722023.3258896582</v>
      </c>
      <c r="D40" s="5">
        <v>13301739.527756002</v>
      </c>
      <c r="E40" s="5">
        <v>24468985.077291489</v>
      </c>
    </row>
    <row r="41" spans="1:5" x14ac:dyDescent="0.35">
      <c r="A41" s="3" t="s">
        <v>8</v>
      </c>
      <c r="B41" s="4">
        <v>78.118228660862414</v>
      </c>
      <c r="C41" s="5">
        <v>5164925.5504588047</v>
      </c>
      <c r="D41" s="5">
        <v>9136036.9515687134</v>
      </c>
      <c r="E41" s="5">
        <v>15208826.967765152</v>
      </c>
    </row>
    <row r="42" spans="1:5" x14ac:dyDescent="0.35">
      <c r="A42" s="3" t="s">
        <v>5</v>
      </c>
      <c r="B42" s="4">
        <v>280.85011421662728</v>
      </c>
      <c r="C42" s="5">
        <v>21647592.398670852</v>
      </c>
      <c r="D42" s="5">
        <v>36676720.375855878</v>
      </c>
      <c r="E42" s="5">
        <v>77970940.124890044</v>
      </c>
    </row>
    <row r="44" spans="1:5" x14ac:dyDescent="0.35">
      <c r="A44" s="8" t="s">
        <v>14</v>
      </c>
    </row>
    <row r="46" spans="1:5" x14ac:dyDescent="0.35">
      <c r="A46" s="2" t="s">
        <v>0</v>
      </c>
      <c r="B46" s="2" t="s">
        <v>1</v>
      </c>
      <c r="C46" s="2" t="s">
        <v>2</v>
      </c>
      <c r="D46" s="2" t="s">
        <v>3</v>
      </c>
      <c r="E46" s="2" t="s">
        <v>4</v>
      </c>
    </row>
    <row r="47" spans="1:5" x14ac:dyDescent="0.35">
      <c r="A47" s="3" t="s">
        <v>6</v>
      </c>
      <c r="B47" s="4">
        <v>262.96654484568404</v>
      </c>
      <c r="C47" s="5">
        <v>35332386.435081676</v>
      </c>
      <c r="D47" s="5">
        <v>48537435.973676264</v>
      </c>
      <c r="E47" s="5">
        <v>118708697.04748349</v>
      </c>
    </row>
    <row r="48" spans="1:5" x14ac:dyDescent="0.35">
      <c r="A48" s="3" t="s">
        <v>7</v>
      </c>
      <c r="B48" s="4">
        <v>244.28952281672335</v>
      </c>
      <c r="C48" s="5">
        <v>20540018.627552819</v>
      </c>
      <c r="D48" s="5">
        <v>31908466.208663832</v>
      </c>
      <c r="E48" s="5">
        <v>59380407.763192862</v>
      </c>
    </row>
    <row r="49" spans="1:5" x14ac:dyDescent="0.35">
      <c r="A49" s="3" t="s">
        <v>8</v>
      </c>
      <c r="B49" s="4">
        <v>264.89450821093857</v>
      </c>
      <c r="C49" s="5">
        <v>17516826.252616744</v>
      </c>
      <c r="D49" s="5">
        <v>30990325.807471398</v>
      </c>
      <c r="E49" s="5">
        <v>51589739.258629709</v>
      </c>
    </row>
    <row r="50" spans="1:5" x14ac:dyDescent="0.35">
      <c r="A50" s="3" t="s">
        <v>5</v>
      </c>
      <c r="B50" s="4">
        <v>772.15057587334604</v>
      </c>
      <c r="C50" s="5">
        <v>73389231.315251261</v>
      </c>
      <c r="D50" s="5">
        <v>111436227.98981147</v>
      </c>
      <c r="E50" s="5">
        <v>229678844.06930596</v>
      </c>
    </row>
    <row r="52" spans="1:5" x14ac:dyDescent="0.35">
      <c r="A52" s="8" t="s">
        <v>16</v>
      </c>
    </row>
    <row r="54" spans="1:5" x14ac:dyDescent="0.35">
      <c r="A54" s="2" t="s">
        <v>0</v>
      </c>
      <c r="B54" s="2" t="s">
        <v>1</v>
      </c>
      <c r="C54" s="2" t="s">
        <v>2</v>
      </c>
      <c r="D54" s="2" t="s">
        <v>3</v>
      </c>
      <c r="E54" s="2" t="s">
        <v>4</v>
      </c>
    </row>
    <row r="55" spans="1:5" x14ac:dyDescent="0.35">
      <c r="A55" s="3" t="s">
        <v>6</v>
      </c>
      <c r="B55" s="4">
        <v>8076.1057992171473</v>
      </c>
      <c r="C55" s="5">
        <v>837481685.07968009</v>
      </c>
      <c r="D55" s="5">
        <v>955222329.31283176</v>
      </c>
      <c r="E55" s="5">
        <v>1705086339.6405616</v>
      </c>
    </row>
    <row r="56" spans="1:5" x14ac:dyDescent="0.35">
      <c r="A56" s="3" t="s">
        <v>7</v>
      </c>
      <c r="B56" s="4">
        <v>3124.5654189488214</v>
      </c>
      <c r="C56" s="5">
        <v>268791375.85950977</v>
      </c>
      <c r="D56" s="5">
        <v>397830856.26044625</v>
      </c>
      <c r="E56" s="5">
        <v>724117135.20436776</v>
      </c>
    </row>
    <row r="57" spans="1:5" x14ac:dyDescent="0.35">
      <c r="A57" s="3" t="s">
        <v>8</v>
      </c>
      <c r="B57" s="4">
        <v>5271.9331628629034</v>
      </c>
      <c r="C57" s="5">
        <v>348510565.0082351</v>
      </c>
      <c r="D57" s="5">
        <v>616365980.00821757</v>
      </c>
      <c r="E57" s="5">
        <v>1026070274.6167601</v>
      </c>
    </row>
    <row r="58" spans="1:5" x14ac:dyDescent="0.35">
      <c r="A58" s="3" t="s">
        <v>5</v>
      </c>
      <c r="B58" s="4">
        <v>16472.604381028872</v>
      </c>
      <c r="C58" s="5">
        <v>1454783625.9474247</v>
      </c>
      <c r="D58" s="5">
        <v>1969419165.581495</v>
      </c>
      <c r="E58" s="5">
        <v>3455273749.461688</v>
      </c>
    </row>
    <row r="60" spans="1:5" x14ac:dyDescent="0.35">
      <c r="A60" s="8" t="s">
        <v>15</v>
      </c>
    </row>
    <row r="62" spans="1:5" x14ac:dyDescent="0.35">
      <c r="A62" s="2" t="s">
        <v>0</v>
      </c>
      <c r="B62" s="2" t="s">
        <v>1</v>
      </c>
      <c r="C62" s="2" t="s">
        <v>2</v>
      </c>
      <c r="D62" s="2" t="s">
        <v>3</v>
      </c>
      <c r="E62" s="2" t="s">
        <v>4</v>
      </c>
    </row>
    <row r="63" spans="1:5" x14ac:dyDescent="0.35">
      <c r="A63" s="3" t="s">
        <v>6</v>
      </c>
      <c r="B63" s="4">
        <v>27443.205296976426</v>
      </c>
      <c r="C63" s="5">
        <v>3165002847.4521985</v>
      </c>
      <c r="D63" s="5">
        <v>4389417133.3207598</v>
      </c>
      <c r="E63" s="5">
        <v>10249917820.259108</v>
      </c>
    </row>
    <row r="64" spans="1:5" x14ac:dyDescent="0.35">
      <c r="A64" s="3" t="s">
        <v>7</v>
      </c>
      <c r="B64" s="4">
        <v>13822.113410070408</v>
      </c>
      <c r="C64" s="5">
        <v>1226516723.7450075</v>
      </c>
      <c r="D64" s="5">
        <v>2009058471.7639902</v>
      </c>
      <c r="E64" s="5">
        <v>3798077785.661593</v>
      </c>
    </row>
    <row r="65" spans="1:5" x14ac:dyDescent="0.35">
      <c r="A65" s="3" t="s">
        <v>8</v>
      </c>
      <c r="B65" s="4">
        <v>20841.656319714337</v>
      </c>
      <c r="C65" s="5">
        <v>1378125609.9020543</v>
      </c>
      <c r="D65" s="5">
        <v>2437987581.6731672</v>
      </c>
      <c r="E65" s="5">
        <v>4058531371.8914189</v>
      </c>
    </row>
    <row r="66" spans="1:5" x14ac:dyDescent="0.35">
      <c r="A66" s="3" t="s">
        <v>5</v>
      </c>
      <c r="B66" s="4">
        <v>62106.97502676116</v>
      </c>
      <c r="C66" s="5">
        <v>5769645181.0992584</v>
      </c>
      <c r="D66" s="5">
        <v>8836463186.7579174</v>
      </c>
      <c r="E66" s="5">
        <v>18106526977.812122</v>
      </c>
    </row>
    <row r="68" spans="1:5" x14ac:dyDescent="0.35">
      <c r="A68" s="8" t="s">
        <v>17</v>
      </c>
    </row>
    <row r="70" spans="1:5" x14ac:dyDescent="0.35">
      <c r="A70" s="2" t="s">
        <v>0</v>
      </c>
      <c r="B70" s="2" t="s">
        <v>1</v>
      </c>
      <c r="C70" s="2" t="s">
        <v>2</v>
      </c>
      <c r="D70" s="2" t="s">
        <v>3</v>
      </c>
      <c r="E70" s="2" t="s">
        <v>4</v>
      </c>
    </row>
    <row r="71" spans="1:5" x14ac:dyDescent="0.35">
      <c r="A71" s="3" t="s">
        <v>6</v>
      </c>
      <c r="B71" s="4">
        <v>4063.8014201687665</v>
      </c>
      <c r="C71" s="5">
        <v>391255425.51668292</v>
      </c>
      <c r="D71" s="5">
        <v>468747668.43389243</v>
      </c>
      <c r="E71" s="5">
        <v>923890505.31144488</v>
      </c>
    </row>
    <row r="72" spans="1:5" x14ac:dyDescent="0.35">
      <c r="A72" s="3" t="s">
        <v>7</v>
      </c>
      <c r="B72" s="4">
        <v>1753.6600596866442</v>
      </c>
      <c r="C72" s="5">
        <v>154743671.35793796</v>
      </c>
      <c r="D72" s="5">
        <v>233268491.92793053</v>
      </c>
      <c r="E72" s="5">
        <v>429994968.33197194</v>
      </c>
    </row>
    <row r="73" spans="1:5" x14ac:dyDescent="0.35">
      <c r="A73" s="3" t="s">
        <v>8</v>
      </c>
      <c r="B73" s="4">
        <v>3737.6415743904095</v>
      </c>
      <c r="C73" s="5">
        <v>246901839.52018023</v>
      </c>
      <c r="D73" s="5">
        <v>436315340.24927092</v>
      </c>
      <c r="E73" s="5">
        <v>726343079.70939255</v>
      </c>
    </row>
    <row r="74" spans="1:5" x14ac:dyDescent="0.35">
      <c r="A74" s="3" t="s">
        <v>5</v>
      </c>
      <c r="B74" s="4">
        <v>9555.1030542458157</v>
      </c>
      <c r="C74" s="5">
        <v>792900936.39480114</v>
      </c>
      <c r="D74" s="5">
        <v>1138331500.611094</v>
      </c>
      <c r="E74" s="5">
        <v>2080228553.3528094</v>
      </c>
    </row>
    <row r="76" spans="1:5" x14ac:dyDescent="0.35">
      <c r="A76" s="8" t="s">
        <v>18</v>
      </c>
    </row>
    <row r="78" spans="1:5" x14ac:dyDescent="0.35">
      <c r="A78" s="2" t="s">
        <v>0</v>
      </c>
      <c r="B78" s="2" t="s">
        <v>1</v>
      </c>
      <c r="C78" s="2" t="s">
        <v>2</v>
      </c>
      <c r="D78" s="2" t="s">
        <v>3</v>
      </c>
      <c r="E78" s="2" t="s">
        <v>4</v>
      </c>
    </row>
    <row r="79" spans="1:5" x14ac:dyDescent="0.35">
      <c r="A79" s="3" t="s">
        <v>6</v>
      </c>
      <c r="B79" s="4">
        <v>13454.402479477269</v>
      </c>
      <c r="C79" s="5">
        <v>1506958101.5923998</v>
      </c>
      <c r="D79" s="5">
        <v>2138701223.4233496</v>
      </c>
      <c r="E79" s="5">
        <v>5139275338.4932756</v>
      </c>
    </row>
    <row r="80" spans="1:5" x14ac:dyDescent="0.35">
      <c r="A80" s="3" t="s">
        <v>7</v>
      </c>
      <c r="B80" s="4">
        <v>7043.1685499057767</v>
      </c>
      <c r="C80" s="5">
        <v>629821569.46136487</v>
      </c>
      <c r="D80" s="5">
        <v>1034738815.7905902</v>
      </c>
      <c r="E80" s="5">
        <v>1960710865.141377</v>
      </c>
    </row>
    <row r="81" spans="1:5" x14ac:dyDescent="0.35">
      <c r="A81" s="3" t="s">
        <v>8</v>
      </c>
      <c r="B81" s="4">
        <v>11268.618346833571</v>
      </c>
      <c r="C81" s="5">
        <v>744941722.64673471</v>
      </c>
      <c r="D81" s="5">
        <v>1317501804.2695906</v>
      </c>
      <c r="E81" s="5">
        <v>2193257292.3946557</v>
      </c>
    </row>
    <row r="82" spans="1:5" x14ac:dyDescent="0.35">
      <c r="A82" s="3" t="s">
        <v>5</v>
      </c>
      <c r="B82" s="4">
        <v>31766.189376216622</v>
      </c>
      <c r="C82" s="5">
        <v>2881721393.7004981</v>
      </c>
      <c r="D82" s="5">
        <v>4490941843.483532</v>
      </c>
      <c r="E82" s="5">
        <v>9293243496.0293102</v>
      </c>
    </row>
    <row r="84" spans="1:5" x14ac:dyDescent="0.35">
      <c r="A84" s="8" t="s">
        <v>42</v>
      </c>
    </row>
    <row r="86" spans="1:5" x14ac:dyDescent="0.35">
      <c r="A86" s="2" t="s">
        <v>0</v>
      </c>
      <c r="B86" s="2" t="s">
        <v>1</v>
      </c>
      <c r="C86" s="2" t="s">
        <v>2</v>
      </c>
      <c r="D86" s="2" t="s">
        <v>3</v>
      </c>
      <c r="E86" s="2" t="s">
        <v>4</v>
      </c>
    </row>
    <row r="87" spans="1:5" x14ac:dyDescent="0.35">
      <c r="A87" s="3" t="s">
        <v>6</v>
      </c>
      <c r="B87" s="4">
        <v>2030.33</v>
      </c>
      <c r="C87" s="5">
        <v>215770787.09</v>
      </c>
      <c r="D87" s="5">
        <v>247842238.00999999</v>
      </c>
      <c r="E87" s="5">
        <v>451805293.23000002</v>
      </c>
    </row>
    <row r="88" spans="1:5" x14ac:dyDescent="0.35">
      <c r="A88" s="3" t="s">
        <v>7</v>
      </c>
      <c r="B88" s="4">
        <v>807.51</v>
      </c>
      <c r="C88" s="5">
        <v>69777932.150000006</v>
      </c>
      <c r="D88" s="5">
        <v>103590227.23</v>
      </c>
      <c r="E88" s="5">
        <v>189548851.59</v>
      </c>
    </row>
    <row r="89" spans="1:5" x14ac:dyDescent="0.35">
      <c r="A89" s="3" t="s">
        <v>8</v>
      </c>
      <c r="B89" s="4">
        <v>1360.06</v>
      </c>
      <c r="C89" s="5">
        <v>89911091.450000003</v>
      </c>
      <c r="D89" s="5">
        <v>159018356.44</v>
      </c>
      <c r="E89" s="5">
        <v>264719300.06999999</v>
      </c>
    </row>
    <row r="90" spans="1:5" x14ac:dyDescent="0.35">
      <c r="A90" s="3" t="s">
        <v>5</v>
      </c>
      <c r="B90" s="4">
        <v>4197.8900000000003</v>
      </c>
      <c r="C90" s="5">
        <v>375459810.68000001</v>
      </c>
      <c r="D90" s="5">
        <v>510450821.67000002</v>
      </c>
      <c r="E90" s="5">
        <v>906073444.88999999</v>
      </c>
    </row>
    <row r="92" spans="1:5" x14ac:dyDescent="0.35">
      <c r="A92" s="8" t="s">
        <v>43</v>
      </c>
    </row>
    <row r="94" spans="1:5" x14ac:dyDescent="0.35">
      <c r="A94" s="2" t="s">
        <v>0</v>
      </c>
      <c r="B94" s="2" t="s">
        <v>1</v>
      </c>
      <c r="C94" s="2" t="s">
        <v>2</v>
      </c>
      <c r="D94" s="2" t="s">
        <v>3</v>
      </c>
      <c r="E94" s="2" t="s">
        <v>4</v>
      </c>
    </row>
    <row r="95" spans="1:5" x14ac:dyDescent="0.35">
      <c r="A95" s="3" t="s">
        <v>6</v>
      </c>
      <c r="B95" s="4">
        <v>6337.32</v>
      </c>
      <c r="C95" s="5">
        <v>735537106.34000003</v>
      </c>
      <c r="D95" s="5">
        <v>1012083017.9400001</v>
      </c>
      <c r="E95" s="5">
        <v>2347730547.6199999</v>
      </c>
    </row>
    <row r="96" spans="1:5" x14ac:dyDescent="0.35">
      <c r="A96" s="3" t="s">
        <v>7</v>
      </c>
      <c r="B96" s="4">
        <v>3165.7</v>
      </c>
      <c r="C96" s="5">
        <v>281461142.77999997</v>
      </c>
      <c r="D96" s="5">
        <v>459793593.85000002</v>
      </c>
      <c r="E96" s="5">
        <v>870564777.82000005</v>
      </c>
    </row>
    <row r="97" spans="1:5" x14ac:dyDescent="0.35">
      <c r="A97" s="3" t="s">
        <v>8</v>
      </c>
      <c r="B97" s="4">
        <v>4826.28</v>
      </c>
      <c r="C97" s="5">
        <v>319130686.79000002</v>
      </c>
      <c r="D97" s="5">
        <v>564561238.14999998</v>
      </c>
      <c r="E97" s="5">
        <v>939828202.97000003</v>
      </c>
    </row>
    <row r="98" spans="1:5" x14ac:dyDescent="0.35">
      <c r="A98" s="3" t="s">
        <v>5</v>
      </c>
      <c r="B98" s="4">
        <v>14329.3</v>
      </c>
      <c r="C98" s="5">
        <v>1336128935.9100001</v>
      </c>
      <c r="D98" s="5">
        <v>2036437849.9400001</v>
      </c>
      <c r="E98" s="5">
        <v>4158123528.4000001</v>
      </c>
    </row>
    <row r="100" spans="1:5" x14ac:dyDescent="0.35">
      <c r="A100" s="8" t="s">
        <v>44</v>
      </c>
    </row>
    <row r="102" spans="1:5" x14ac:dyDescent="0.35">
      <c r="A102" s="2" t="s">
        <v>0</v>
      </c>
      <c r="B102" s="2" t="s">
        <v>1</v>
      </c>
      <c r="C102" s="2" t="s">
        <v>2</v>
      </c>
      <c r="D102" s="2" t="s">
        <v>3</v>
      </c>
      <c r="E102" s="2" t="s">
        <v>4</v>
      </c>
    </row>
    <row r="103" spans="1:5" x14ac:dyDescent="0.35">
      <c r="A103" s="3" t="s">
        <v>6</v>
      </c>
      <c r="B103" s="4">
        <v>934.85</v>
      </c>
      <c r="C103" s="5">
        <v>89907375.799999997</v>
      </c>
      <c r="D103" s="5">
        <v>107055079.05</v>
      </c>
      <c r="E103" s="5">
        <v>210838681.12</v>
      </c>
    </row>
    <row r="104" spans="1:5" x14ac:dyDescent="0.35">
      <c r="A104" s="3" t="s">
        <v>7</v>
      </c>
      <c r="B104" s="4">
        <v>412.79</v>
      </c>
      <c r="C104" s="5">
        <v>36325231.210000001</v>
      </c>
      <c r="D104" s="5">
        <v>54400387.280000001</v>
      </c>
      <c r="E104" s="5">
        <v>99915704.569999993</v>
      </c>
    </row>
    <row r="105" spans="1:5" x14ac:dyDescent="0.35">
      <c r="A105" s="3" t="s">
        <v>8</v>
      </c>
      <c r="B105" s="4">
        <v>842.86</v>
      </c>
      <c r="C105" s="5">
        <v>55681278.619999997</v>
      </c>
      <c r="D105" s="5">
        <v>98404109.280000001</v>
      </c>
      <c r="E105" s="5">
        <v>163815248.53</v>
      </c>
    </row>
    <row r="106" spans="1:5" x14ac:dyDescent="0.35">
      <c r="A106" s="3" t="s">
        <v>5</v>
      </c>
      <c r="B106" s="4">
        <v>2190.5</v>
      </c>
      <c r="C106" s="5">
        <v>181913885.63</v>
      </c>
      <c r="D106" s="5">
        <v>259859575.59999999</v>
      </c>
      <c r="E106" s="5">
        <v>474569634.22000003</v>
      </c>
    </row>
    <row r="108" spans="1:5" x14ac:dyDescent="0.35">
      <c r="A108" s="8" t="s">
        <v>45</v>
      </c>
    </row>
    <row r="110" spans="1:5" x14ac:dyDescent="0.35">
      <c r="A110" s="2" t="s">
        <v>0</v>
      </c>
      <c r="B110" s="2" t="s">
        <v>1</v>
      </c>
      <c r="C110" s="2" t="s">
        <v>2</v>
      </c>
      <c r="D110" s="2" t="s">
        <v>3</v>
      </c>
      <c r="E110" s="2" t="s">
        <v>4</v>
      </c>
    </row>
    <row r="111" spans="1:5" x14ac:dyDescent="0.35">
      <c r="A111" s="3" t="s">
        <v>6</v>
      </c>
      <c r="B111" s="4">
        <v>3025.96</v>
      </c>
      <c r="C111" s="5">
        <v>339556024.29000002</v>
      </c>
      <c r="D111" s="5">
        <v>479135617.58999997</v>
      </c>
      <c r="E111" s="5">
        <v>1146655888.0599999</v>
      </c>
    </row>
    <row r="112" spans="1:5" x14ac:dyDescent="0.35">
      <c r="A112" s="3" t="s">
        <v>7</v>
      </c>
      <c r="B112" s="4">
        <v>1579.26</v>
      </c>
      <c r="C112" s="5">
        <v>141360822.81</v>
      </c>
      <c r="D112" s="5">
        <v>231619665.66999999</v>
      </c>
      <c r="E112" s="5">
        <v>439089582.01999998</v>
      </c>
    </row>
    <row r="113" spans="1:5" x14ac:dyDescent="0.35">
      <c r="A113" s="3" t="s">
        <v>8</v>
      </c>
      <c r="B113" s="4">
        <v>2521.9</v>
      </c>
      <c r="C113" s="5">
        <v>166720205.05000001</v>
      </c>
      <c r="D113" s="5">
        <v>294866689.93000001</v>
      </c>
      <c r="E113" s="5">
        <v>490867190.80000001</v>
      </c>
    </row>
    <row r="114" spans="1:5" x14ac:dyDescent="0.35">
      <c r="A114" s="3" t="s">
        <v>5</v>
      </c>
      <c r="B114" s="4">
        <v>7127.13</v>
      </c>
      <c r="C114" s="5">
        <v>647637052.14999998</v>
      </c>
      <c r="D114" s="5">
        <v>1005621973.1799999</v>
      </c>
      <c r="E114" s="5">
        <v>2076612660.8800001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6" ma:contentTypeDescription="Create a new document." ma:contentTypeScope="" ma:versionID="53740bddac1f26aaa791076d257ce165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b29dddca1f498f04e63b02cd92c8f757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Props1.xml><?xml version="1.0" encoding="utf-8"?>
<ds:datastoreItem xmlns:ds="http://schemas.openxmlformats.org/officeDocument/2006/customXml" ds:itemID="{AA4801FE-7636-4021-AB58-530372720B03}"/>
</file>

<file path=customXml/itemProps2.xml><?xml version="1.0" encoding="utf-8"?>
<ds:datastoreItem xmlns:ds="http://schemas.openxmlformats.org/officeDocument/2006/customXml" ds:itemID="{30AF6C6E-D54D-4D26-AFD6-4D4D7C797D9C}"/>
</file>

<file path=customXml/itemProps3.xml><?xml version="1.0" encoding="utf-8"?>
<ds:datastoreItem xmlns:ds="http://schemas.openxmlformats.org/officeDocument/2006/customXml" ds:itemID="{6BD20E70-8563-4F60-AB0B-FC5ADB781A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Processed</vt:lpstr>
      <vt:lpstr>Processed (per MW)</vt:lpstr>
      <vt:lpstr>Processed (per TWh)</vt:lpstr>
      <vt:lpstr>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Slovin</dc:creator>
  <cp:lastModifiedBy>john bitler</cp:lastModifiedBy>
  <dcterms:created xsi:type="dcterms:W3CDTF">2023-12-16T00:06:08Z</dcterms:created>
  <dcterms:modified xsi:type="dcterms:W3CDTF">2024-02-13T18:33:52Z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0x010100A7D9C6DF2CFA2344B8438EA57D1C19B2</vt:lpwstr>
  </property>
</Properties>
</file>