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harlotte.fagan\Downloads\"/>
    </mc:Choice>
  </mc:AlternateContent>
  <xr:revisionPtr revIDLastSave="0" documentId="8_{8A1061EF-4AFE-4B2F-9000-761CED4F4A3B}" xr6:coauthVersionLast="47" xr6:coauthVersionMax="47" xr10:uidLastSave="{00000000-0000-0000-0000-000000000000}"/>
  <bookViews>
    <workbookView xWindow="19090" yWindow="-110" windowWidth="19420" windowHeight="10300" tabRatio="830" activeTab="4" xr2:uid="{9DEC9F6F-A494-4E03-A122-2B858774388B}"/>
  </bookViews>
  <sheets>
    <sheet name="Chart" sheetId="64" r:id="rId1"/>
    <sheet name="Output Tables" sheetId="58" r:id="rId2"/>
    <sheet name="Inflation" sheetId="35" r:id="rId3"/>
    <sheet name="Lists" sheetId="55" r:id="rId4"/>
    <sheet name="Data Sources" sheetId="66" r:id="rId5"/>
  </sheets>
  <definedNames>
    <definedName name="__FDS_HYPERLINK_TOGGLE_STATE__" hidden="1">"ON"</definedName>
    <definedName name="_Order1" hidden="1">255</definedName>
    <definedName name="_Order2" hidden="1">255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tableCF">'Output Tables'!$C$13:$L$43</definedName>
    <definedName name="tableFixedOM">'Output Tables'!$C$109:$L$139</definedName>
    <definedName name="tableMetadata">'Output Tables'!$C$7:$L$11</definedName>
    <definedName name="tableNominalLCOE">'Output Tables'!$C$205:$L$235</definedName>
    <definedName name="tableNominalLFCwPTC">'Output Tables'!$C$173:$L$203</definedName>
    <definedName name="tableOvernightCapital">'Output Tables'!$C$77:$L$107</definedName>
    <definedName name="tableResources">'Output Tables'!$C$6:$L$6</definedName>
    <definedName name="tableVarOM">'Output Tables'!$C$141:$L$171</definedName>
    <definedName name="tableWACCnominal">'Output Tables'!$C$45:$L$75</definedName>
    <definedName name="Years">Lists!$B$3:$B$42</definedName>
    <definedName name="YearsDollarBasis">Inflation!$F$6:$F$11</definedName>
    <definedName name="YearsInflation">Inflation!$F$6:$F$12</definedName>
    <definedName name="YearsToRun">Lists!$B$12:$B$32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64" l="1"/>
  <c r="C37" i="64" a="1"/>
  <c r="C37" i="64" s="1"/>
  <c r="C202" i="35" l="1"/>
  <c r="D202" i="35" s="1"/>
  <c r="C203" i="35"/>
  <c r="D203" i="35" s="1"/>
  <c r="C181" i="35"/>
  <c r="D181" i="35" s="1"/>
  <c r="C182" i="35"/>
  <c r="D182" i="35" s="1"/>
  <c r="C183" i="35"/>
  <c r="D183" i="35" s="1"/>
  <c r="C156" i="35"/>
  <c r="D156" i="35" s="1"/>
  <c r="C157" i="35"/>
  <c r="D157" i="35" s="1"/>
  <c r="C132" i="35"/>
  <c r="D132" i="35" s="1"/>
  <c r="C133" i="35"/>
  <c r="D133" i="35" s="1"/>
  <c r="C134" i="35"/>
  <c r="D134" i="35" s="1"/>
  <c r="C112" i="35"/>
  <c r="D112" i="35" s="1"/>
  <c r="C113" i="35"/>
  <c r="D113" i="35" s="1"/>
  <c r="C90" i="35"/>
  <c r="D90" i="35" s="1"/>
  <c r="C91" i="35"/>
  <c r="C92" i="35" s="1"/>
  <c r="D91" i="35"/>
  <c r="C79" i="35"/>
  <c r="D79" i="35" s="1"/>
  <c r="C80" i="35"/>
  <c r="D80" i="35"/>
  <c r="C81" i="35"/>
  <c r="D81" i="35" s="1"/>
  <c r="C204" i="35" l="1"/>
  <c r="C184" i="35"/>
  <c r="C158" i="35"/>
  <c r="C135" i="35"/>
  <c r="C114" i="35"/>
  <c r="D92" i="35"/>
  <c r="C93" i="35"/>
  <c r="C82" i="35"/>
  <c r="D204" i="35" l="1"/>
  <c r="C205" i="35"/>
  <c r="D184" i="35"/>
  <c r="C185" i="35"/>
  <c r="D158" i="35"/>
  <c r="C159" i="35"/>
  <c r="D135" i="35"/>
  <c r="C136" i="35"/>
  <c r="D114" i="35"/>
  <c r="C115" i="35"/>
  <c r="D93" i="35"/>
  <c r="C94" i="35"/>
  <c r="D82" i="35"/>
  <c r="C83" i="35"/>
  <c r="D205" i="35" l="1"/>
  <c r="C206" i="35"/>
  <c r="C186" i="35"/>
  <c r="D185" i="35"/>
  <c r="D159" i="35"/>
  <c r="C160" i="35"/>
  <c r="C137" i="35"/>
  <c r="D136" i="35"/>
  <c r="D115" i="35"/>
  <c r="C116" i="35"/>
  <c r="C95" i="35"/>
  <c r="D94" i="35"/>
  <c r="C84" i="35"/>
  <c r="D83" i="35"/>
  <c r="C207" i="35" l="1"/>
  <c r="D206" i="35"/>
  <c r="D186" i="35"/>
  <c r="C187" i="35"/>
  <c r="C161" i="35"/>
  <c r="D160" i="35"/>
  <c r="D137" i="35"/>
  <c r="C138" i="35"/>
  <c r="C117" i="35"/>
  <c r="D116" i="35"/>
  <c r="D95" i="35"/>
  <c r="C96" i="35"/>
  <c r="D84" i="35"/>
  <c r="C85" i="35"/>
  <c r="D207" i="35" l="1"/>
  <c r="C208" i="35"/>
  <c r="D187" i="35"/>
  <c r="C188" i="35"/>
  <c r="D161" i="35"/>
  <c r="C162" i="35"/>
  <c r="D138" i="35"/>
  <c r="C139" i="35"/>
  <c r="D117" i="35"/>
  <c r="C118" i="35"/>
  <c r="D96" i="35"/>
  <c r="C97" i="35"/>
  <c r="D85" i="35"/>
  <c r="C86" i="35"/>
  <c r="D208" i="35" l="1"/>
  <c r="C209" i="35"/>
  <c r="D209" i="35" s="1"/>
  <c r="D188" i="35"/>
  <c r="C189" i="35"/>
  <c r="D162" i="35"/>
  <c r="C163" i="35"/>
  <c r="D139" i="35"/>
  <c r="C140" i="35"/>
  <c r="D118" i="35"/>
  <c r="C119" i="35"/>
  <c r="D97" i="35"/>
  <c r="C98" i="35"/>
  <c r="D86" i="35"/>
  <c r="C87" i="35"/>
  <c r="D189" i="35" l="1"/>
  <c r="C190" i="35"/>
  <c r="D163" i="35"/>
  <c r="C164" i="35"/>
  <c r="D140" i="35"/>
  <c r="C141" i="35"/>
  <c r="D119" i="35"/>
  <c r="C120" i="35"/>
  <c r="D98" i="35"/>
  <c r="C99" i="35"/>
  <c r="D87" i="35"/>
  <c r="C88" i="35"/>
  <c r="C191" i="35" l="1"/>
  <c r="D190" i="35"/>
  <c r="D164" i="35"/>
  <c r="C165" i="35"/>
  <c r="C142" i="35"/>
  <c r="D141" i="35"/>
  <c r="D120" i="35"/>
  <c r="C121" i="35"/>
  <c r="C100" i="35"/>
  <c r="D99" i="35"/>
  <c r="C89" i="35"/>
  <c r="D89" i="35" s="1"/>
  <c r="D88" i="35"/>
  <c r="D191" i="35" l="1"/>
  <c r="C192" i="35"/>
  <c r="C166" i="35"/>
  <c r="D165" i="35"/>
  <c r="C143" i="35"/>
  <c r="D142" i="35"/>
  <c r="C122" i="35"/>
  <c r="D121" i="35"/>
  <c r="C101" i="35"/>
  <c r="D100" i="35"/>
  <c r="D192" i="35" l="1"/>
  <c r="C193" i="35"/>
  <c r="D166" i="35"/>
  <c r="C167" i="35"/>
  <c r="D143" i="35"/>
  <c r="C144" i="35"/>
  <c r="D122" i="35"/>
  <c r="C123" i="35"/>
  <c r="D101" i="35"/>
  <c r="C102" i="35"/>
  <c r="D193" i="35" l="1"/>
  <c r="C194" i="35"/>
  <c r="D167" i="35"/>
  <c r="C168" i="35"/>
  <c r="D144" i="35"/>
  <c r="C145" i="35"/>
  <c r="D123" i="35"/>
  <c r="C124" i="35"/>
  <c r="D102" i="35"/>
  <c r="C103" i="35"/>
  <c r="D194" i="35" l="1"/>
  <c r="C195" i="35"/>
  <c r="D168" i="35"/>
  <c r="C169" i="35"/>
  <c r="D145" i="35"/>
  <c r="C146" i="35"/>
  <c r="D124" i="35"/>
  <c r="C125" i="35"/>
  <c r="D103" i="35"/>
  <c r="C104" i="35"/>
  <c r="C196" i="35" l="1"/>
  <c r="D195" i="35"/>
  <c r="D169" i="35"/>
  <c r="C170" i="35"/>
  <c r="C147" i="35"/>
  <c r="D146" i="35"/>
  <c r="D125" i="35"/>
  <c r="C126" i="35"/>
  <c r="C105" i="35"/>
  <c r="D104" i="35"/>
  <c r="D196" i="35" l="1"/>
  <c r="C197" i="35"/>
  <c r="C171" i="35"/>
  <c r="D170" i="35"/>
  <c r="D147" i="35"/>
  <c r="C148" i="35"/>
  <c r="C127" i="35"/>
  <c r="D126" i="35"/>
  <c r="D105" i="35"/>
  <c r="C106" i="35"/>
  <c r="D197" i="35" l="1"/>
  <c r="C198" i="35"/>
  <c r="D171" i="35"/>
  <c r="C172" i="35"/>
  <c r="D148" i="35"/>
  <c r="C149" i="35"/>
  <c r="C128" i="35"/>
  <c r="D127" i="35"/>
  <c r="D106" i="35"/>
  <c r="C107" i="35"/>
  <c r="D198" i="35" l="1"/>
  <c r="C199" i="35"/>
  <c r="D172" i="35"/>
  <c r="C173" i="35"/>
  <c r="D149" i="35"/>
  <c r="C150" i="35"/>
  <c r="D128" i="35"/>
  <c r="C129" i="35"/>
  <c r="D107" i="35"/>
  <c r="C108" i="35"/>
  <c r="D199" i="35" l="1"/>
  <c r="C200" i="35"/>
  <c r="D173" i="35"/>
  <c r="C174" i="35"/>
  <c r="D150" i="35"/>
  <c r="C151" i="35"/>
  <c r="D129" i="35"/>
  <c r="C130" i="35"/>
  <c r="D108" i="35"/>
  <c r="C109" i="35"/>
  <c r="C201" i="35" l="1"/>
  <c r="D201" i="35" s="1"/>
  <c r="D200" i="35"/>
  <c r="D174" i="35"/>
  <c r="C175" i="35"/>
  <c r="C152" i="35"/>
  <c r="D151" i="35"/>
  <c r="D130" i="35"/>
  <c r="C131" i="35"/>
  <c r="D131" i="35" s="1"/>
  <c r="C110" i="35"/>
  <c r="D109" i="35"/>
  <c r="C176" i="35" l="1"/>
  <c r="D175" i="35"/>
  <c r="D152" i="35"/>
  <c r="C153" i="35"/>
  <c r="D110" i="35"/>
  <c r="C111" i="35"/>
  <c r="D111" i="35" s="1"/>
  <c r="D176" i="35" l="1"/>
  <c r="C177" i="35"/>
  <c r="D153" i="35"/>
  <c r="C154" i="35"/>
  <c r="D177" i="35" l="1"/>
  <c r="C178" i="35"/>
  <c r="D154" i="35"/>
  <c r="C155" i="35"/>
  <c r="D155" i="35" s="1"/>
  <c r="D178" i="35" l="1"/>
  <c r="C179" i="35"/>
  <c r="D179" i="35" l="1"/>
  <c r="C180" i="35"/>
  <c r="D180" i="35" s="1"/>
  <c r="D36" i="64" l="1" a="1"/>
  <c r="K37" i="64" a="1"/>
  <c r="H37" i="64" a="1"/>
  <c r="L37" i="64" a="1"/>
  <c r="W37" i="64" a="1"/>
  <c r="U37" i="64" a="1"/>
  <c r="V37" i="64" a="1"/>
  <c r="S37" i="64" a="1"/>
  <c r="O37" i="64" a="1"/>
  <c r="P37" i="64" a="1"/>
  <c r="R37" i="64" a="1"/>
  <c r="M37" i="64" a="1"/>
  <c r="I37" i="64" a="1"/>
  <c r="F37" i="64" a="1"/>
  <c r="T37" i="64" a="1"/>
  <c r="N37" i="64" a="1"/>
  <c r="X37" i="64" a="1"/>
  <c r="G37" i="64" a="1"/>
  <c r="E37" i="64" a="1"/>
  <c r="J37" i="64" a="1"/>
  <c r="Q37" i="64" a="1"/>
  <c r="Q37" i="64" l="1"/>
  <c r="I37" i="64"/>
  <c r="R37" i="64"/>
  <c r="U37" i="64"/>
  <c r="W37" i="64"/>
  <c r="K37" i="64"/>
  <c r="X37" i="64"/>
  <c r="S37" i="64"/>
  <c r="M37" i="64"/>
  <c r="V37" i="64"/>
  <c r="F37" i="64"/>
  <c r="E37" i="64"/>
  <c r="J37" i="64"/>
  <c r="H37" i="64"/>
  <c r="G37" i="64"/>
  <c r="L37" i="64"/>
  <c r="T37" i="64"/>
  <c r="P37" i="64"/>
  <c r="O37" i="64"/>
  <c r="N37" i="64"/>
  <c r="D36" i="64"/>
  <c r="D37" i="64" a="1"/>
  <c r="D37" i="64" l="1"/>
  <c r="D18" i="35"/>
  <c r="C19" i="35" s="1"/>
  <c r="D17" i="35"/>
  <c r="D16" i="35"/>
  <c r="D15" i="35"/>
  <c r="D14" i="35"/>
  <c r="D13" i="35"/>
  <c r="D12" i="35"/>
  <c r="D11" i="35"/>
  <c r="D10" i="35"/>
  <c r="D9" i="35"/>
  <c r="D8" i="35"/>
  <c r="D7" i="35"/>
  <c r="D19" i="35" l="1"/>
  <c r="C20" i="35"/>
  <c r="D20" i="35" l="1"/>
  <c r="C21" i="35"/>
  <c r="C22" i="35" l="1"/>
  <c r="D21" i="35"/>
  <c r="C23" i="35" l="1"/>
  <c r="D22" i="35"/>
  <c r="C24" i="35" l="1"/>
  <c r="D23" i="35"/>
  <c r="D24" i="35" l="1"/>
  <c r="C25" i="35"/>
  <c r="C26" i="35" l="1"/>
  <c r="D25" i="35"/>
  <c r="C27" i="35" l="1"/>
  <c r="D26" i="35"/>
  <c r="C28" i="35" l="1"/>
  <c r="D27" i="35"/>
  <c r="C29" i="35" l="1"/>
  <c r="D28" i="35"/>
  <c r="C30" i="35" l="1"/>
  <c r="D29" i="35"/>
  <c r="D30" i="35" l="1"/>
  <c r="C31" i="35"/>
  <c r="C32" i="35" l="1"/>
  <c r="D31" i="35"/>
  <c r="D32" i="35" l="1"/>
  <c r="C33" i="35"/>
  <c r="C34" i="35" l="1"/>
  <c r="D33" i="35"/>
  <c r="D34" i="35" l="1"/>
  <c r="C35" i="35"/>
  <c r="D35" i="35" l="1"/>
  <c r="C36" i="35"/>
  <c r="D36" i="35" l="1"/>
  <c r="C37" i="35"/>
  <c r="C38" i="35" l="1"/>
  <c r="D37" i="35"/>
  <c r="C39" i="35" l="1"/>
  <c r="D38" i="35"/>
  <c r="C40" i="35" l="1"/>
  <c r="D39" i="35"/>
  <c r="D40" i="35" l="1"/>
  <c r="C41" i="35"/>
  <c r="C42" i="35" l="1"/>
  <c r="D41" i="35"/>
  <c r="D42" i="35" l="1"/>
  <c r="C43" i="35"/>
  <c r="C44" i="35" l="1"/>
  <c r="D43" i="35"/>
  <c r="D44" i="35" l="1"/>
  <c r="C45" i="35"/>
  <c r="C46" i="35" l="1"/>
  <c r="D45" i="35"/>
  <c r="D46" i="35" l="1"/>
  <c r="C47" i="35"/>
  <c r="C48" i="35" l="1"/>
  <c r="D47" i="35"/>
  <c r="D48" i="35" l="1"/>
  <c r="C49" i="35"/>
  <c r="D49" i="35" l="1"/>
  <c r="C50" i="35"/>
  <c r="C51" i="35" l="1"/>
  <c r="D50" i="35"/>
  <c r="C52" i="35" l="1"/>
  <c r="D51" i="35"/>
  <c r="C53" i="35" l="1"/>
  <c r="D52" i="35"/>
  <c r="C54" i="35" l="1"/>
  <c r="D53" i="35"/>
  <c r="D54" i="35" l="1"/>
  <c r="C55" i="35"/>
  <c r="C56" i="35" l="1"/>
  <c r="D55" i="35"/>
  <c r="C57" i="35" l="1"/>
  <c r="D56" i="35"/>
  <c r="C58" i="35" l="1"/>
  <c r="D57" i="35"/>
  <c r="C59" i="35" l="1"/>
  <c r="D58" i="35"/>
  <c r="C60" i="35" l="1"/>
  <c r="D59" i="35"/>
  <c r="D60" i="35" l="1"/>
  <c r="C61" i="35"/>
  <c r="C62" i="35" l="1"/>
  <c r="D61" i="35"/>
  <c r="D62" i="35" l="1"/>
  <c r="C63" i="35"/>
  <c r="C64" i="35" l="1"/>
  <c r="D63" i="35"/>
  <c r="D64" i="35" l="1"/>
  <c r="C65" i="35"/>
  <c r="C66" i="35" l="1"/>
  <c r="D65" i="35"/>
  <c r="C67" i="35" l="1"/>
  <c r="D66" i="35"/>
  <c r="C68" i="35" l="1"/>
  <c r="D67" i="35"/>
  <c r="C69" i="35" l="1"/>
  <c r="D68" i="35"/>
  <c r="C70" i="35" l="1"/>
  <c r="D69" i="35"/>
  <c r="D70" i="35" l="1"/>
  <c r="C71" i="35"/>
  <c r="C72" i="35" l="1"/>
  <c r="D71" i="35"/>
  <c r="C73" i="35" l="1"/>
  <c r="D72" i="35"/>
  <c r="C74" i="35" l="1"/>
  <c r="D73" i="35"/>
  <c r="D74" i="35" l="1"/>
  <c r="C75" i="35"/>
  <c r="C76" i="35" l="1"/>
  <c r="D75" i="35"/>
  <c r="C77" i="35" l="1"/>
  <c r="D76" i="35"/>
  <c r="C78" i="35" l="1"/>
  <c r="D77" i="35"/>
  <c r="D78" i="3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<sst xmlns="http://schemas.openxmlformats.org/spreadsheetml/2006/main" count="145" uniqueCount="85">
  <si>
    <t>Field</t>
  </si>
  <si>
    <t>Nominal-Levelized Cost of Electricity ($/MWh)</t>
  </si>
  <si>
    <t>Dollar Year</t>
  </si>
  <si>
    <t>Nominal</t>
  </si>
  <si>
    <t>Resource</t>
  </si>
  <si>
    <t>Residential PV</t>
  </si>
  <si>
    <t>Gas CT - Frame</t>
  </si>
  <si>
    <t>Gas CCGT</t>
  </si>
  <si>
    <t>Li-ion Battery (4-hr)</t>
  </si>
  <si>
    <t>Li-ion Battery (8-hr)</t>
  </si>
  <si>
    <t>Generic LDES (100-hr)</t>
  </si>
  <si>
    <t>Technology</t>
  </si>
  <si>
    <t>Solar</t>
  </si>
  <si>
    <t>Wind</t>
  </si>
  <si>
    <t>Nuclear</t>
  </si>
  <si>
    <t>Gas</t>
  </si>
  <si>
    <t>Li-ion Battery</t>
  </si>
  <si>
    <t>Type</t>
  </si>
  <si>
    <t>Utility PV</t>
  </si>
  <si>
    <t>Onshore</t>
  </si>
  <si>
    <t>Small Modular Reactor</t>
  </si>
  <si>
    <t>CT - Frame - F Class</t>
  </si>
  <si>
    <t>CCGT - F Class</t>
  </si>
  <si>
    <t>Utility Standalone</t>
  </si>
  <si>
    <t>Storage Duration (hr)</t>
  </si>
  <si>
    <t>State/Province</t>
  </si>
  <si>
    <t>IL</t>
  </si>
  <si>
    <t>ITC/PTC</t>
  </si>
  <si>
    <t>ITC</t>
  </si>
  <si>
    <t>PTC</t>
  </si>
  <si>
    <t>None</t>
  </si>
  <si>
    <t>Fixed O&amp;M, $/kW-yr</t>
  </si>
  <si>
    <t>Variable O&amp;M, $/MWh</t>
  </si>
  <si>
    <t>Year</t>
  </si>
  <si>
    <t>AP1000</t>
  </si>
  <si>
    <t>Forecast Inflation Rate</t>
  </si>
  <si>
    <t>Trend (years)</t>
  </si>
  <si>
    <t>Source:</t>
  </si>
  <si>
    <t>https://www.bls.gov/regions/mid-atlantic/data/consumerpriceindexannualandsemiannual_table.htm</t>
  </si>
  <si>
    <t>Annual CPI-U</t>
  </si>
  <si>
    <t>Annual Inflation</t>
  </si>
  <si>
    <t>Years for Plots</t>
  </si>
  <si>
    <t>Fields for Plot</t>
  </si>
  <si>
    <t>Capital Cost ($/kW)</t>
  </si>
  <si>
    <t>tableOvernightCapital</t>
  </si>
  <si>
    <t>Nominal-Levelized Fixed Costs ($/kW-yr)</t>
  </si>
  <si>
    <t>tableNominalLFCwPTC</t>
  </si>
  <si>
    <t>tableNominalLCOE</t>
  </si>
  <si>
    <t>Residential PV (17% CF)</t>
  </si>
  <si>
    <t>Utility PV (25% CF)</t>
  </si>
  <si>
    <t>Onshore Wind (38% CF)</t>
  </si>
  <si>
    <t>Nuclear LWR (93% CF)</t>
  </si>
  <si>
    <t>Nuclear SMR (93% CF)</t>
  </si>
  <si>
    <t>Year-by-Year Levelized Resource Costs</t>
  </si>
  <si>
    <t>All values expressed in real $2025 unless otherwise noted.</t>
  </si>
  <si>
    <t>Nominal After-Tax WACC, %</t>
  </si>
  <si>
    <t>CAPEX</t>
  </si>
  <si>
    <t>FO&amp;M</t>
  </si>
  <si>
    <t>Notes</t>
  </si>
  <si>
    <t>Link (1)</t>
  </si>
  <si>
    <t>Link (2)</t>
  </si>
  <si>
    <t>Link (3)</t>
  </si>
  <si>
    <t>NREL 2024 ATB</t>
  </si>
  <si>
    <t>CT - Frame</t>
  </si>
  <si>
    <t>CCGT</t>
  </si>
  <si>
    <t>https://www.mckinsey.com/~/media/mckinsey/business%20functions/sustainability/our%20insights/net%20zero%20power%20long%20duration%20energy%20storage%20for%20a%20renewable%20grid/net-zero-power-long-duration-energy-storage-for-a-renewable-grid.pdf</t>
  </si>
  <si>
    <t>Generic LDES</t>
  </si>
  <si>
    <t>https://www.pnnl.gov/projects/esgc-cost-performance/</t>
  </si>
  <si>
    <t>Generic 100-hr</t>
  </si>
  <si>
    <t>PNNL Energy Storage Cost and Performance Database v2024
LDES Council Whitepaper</t>
  </si>
  <si>
    <t>PNNL Energy Storage Cost and Performance Database v2024
Form Energy Whitepaper
No learning after 2030</t>
  </si>
  <si>
    <t>PTC assumed through 2032, with four-year safe harbor and three-year phase-out (2040 first year of ineligibilty)</t>
  </si>
  <si>
    <t>WACC</t>
  </si>
  <si>
    <t>E3 analysis of corporate borrowing rates, perceived lender risk tolerance, and target equity returns based on technology maturity. Project leverage (debt fraction) from NREL 2024 ATB</t>
  </si>
  <si>
    <t>https://atb.nrel.gov/electricity/2024/technologies</t>
  </si>
  <si>
    <t>https://halcyon.io/</t>
  </si>
  <si>
    <t>Benchmarked with public market data with adjusted NREL ATB curve; assumes tariff impacts in 2030</t>
  </si>
  <si>
    <t>NREL 2024 ATB; assumes tariff impacts in 2030</t>
  </si>
  <si>
    <t>Halcyon (2026-2030) then apply NREL ATB cost reduction starting in 2031; assumes tariff impacts in 2030</t>
  </si>
  <si>
    <t>PTC assumed for projects reaching COD through 2030 (inclusive of 4-yr safe harbor)</t>
  </si>
  <si>
    <t>CAPEX (excludes interconnection costs), $/kW</t>
  </si>
  <si>
    <t>Levelized Fixed Cost, Nominal $/kW-yr (Reminder: these are the costs that go into the capacity expansion model, PLEXOS LT)</t>
  </si>
  <si>
    <t>LCOE, Nominal $/MWh (These costs are shown for illustration and reference only based on representative energy output estimates. Actual energy production is determined within the model's dispatch logic)</t>
  </si>
  <si>
    <t>Technology costs taken as the average between thermal energy storage (PNNL ESGC) and iron-air battery (Form) technologies.
2023 and 2030 values taken directly from literature, with linear interpolation and exponential extrapolation through 2050.</t>
  </si>
  <si>
    <t>Capacity Factor, % (NOTE: Capacity Factors for wind and solar are linked to resource profiles; a single cap factor is shown here for illustration but each zone will have its own profile and cap factor | Capacity Factors for gas, batteries, and LDES are illustrative and will be determined through dispatch within the PLEXOS model)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</si>
</sst>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yy\ hh:mm"/>
    <numFmt numFmtId="165" formatCode="_(&quot;$&quot;* #,##0_);_(&quot;$&quot;* \(#,##0\);_(&quot;$&quot;* &quot;-&quot;??_);_(@_)"/>
    <numFmt numFmtId="166" formatCode="&quot;$&quot;#,##0"/>
    <numFmt numFmtId="167" formatCode="0.0%"/>
    <numFmt numFmtId="168" formatCode="&quot;$&quot;#,##0.00"/>
    <numFmt numFmtId="169" formatCode="0.000"/>
  </numFmts>
  <fonts count="31" x14ac:knownFonts="1">
    <font>
      <sz val="9"/>
      <color theme="1"/>
      <name val="Arial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b/>
      <sz val="10"/>
      <color theme="0"/>
      <name val="Arial"/>
      <family val="2"/>
    </font>
    <font>
      <b/>
      <i/>
      <u/>
      <sz val="9"/>
      <color theme="9"/>
      <name val="Arial"/>
      <family val="2"/>
    </font>
    <font>
      <sz val="11"/>
      <color theme="0"/>
      <name val="Arial"/>
      <family val="2"/>
      <scheme val="minor"/>
    </font>
    <font>
      <b/>
      <sz val="14"/>
      <name val="Arial"/>
      <family val="2"/>
      <scheme val="minor"/>
    </font>
    <font>
      <sz val="9"/>
      <name val="Arial"/>
      <family val="2"/>
      <scheme val="minor"/>
    </font>
    <font>
      <i/>
      <sz val="9"/>
      <name val="Arial"/>
      <family val="2"/>
      <scheme val="minor"/>
    </font>
    <font>
      <b/>
      <sz val="9"/>
      <color theme="0"/>
      <name val="Arial"/>
      <family val="2"/>
      <scheme val="minor"/>
    </font>
    <font>
      <sz val="9"/>
      <color rgb="FFE85F31"/>
      <name val="Arial"/>
      <family val="2"/>
      <scheme val="minor"/>
    </font>
    <font>
      <b/>
      <i/>
      <sz val="9"/>
      <color theme="1"/>
      <name val="Arial"/>
      <family val="2"/>
    </font>
    <font>
      <sz val="9"/>
      <color rgb="FF9C0006"/>
      <name val="Arial"/>
      <family val="2"/>
      <scheme val="minor"/>
    </font>
    <font>
      <sz val="9"/>
      <color rgb="FF006100"/>
      <name val="Arial"/>
      <family val="2"/>
      <scheme val="minor"/>
    </font>
    <font>
      <sz val="9"/>
      <color rgb="FF9C5700"/>
      <name val="Arial"/>
      <family val="2"/>
      <scheme val="minor"/>
    </font>
    <font>
      <b/>
      <i/>
      <sz val="9"/>
      <color theme="6" tint="-0.24994659260841701"/>
      <name val="Arial"/>
      <family val="2"/>
      <scheme val="minor"/>
    </font>
    <font>
      <b/>
      <sz val="9"/>
      <color theme="1"/>
      <name val="Arial"/>
      <family val="2"/>
      <scheme val="minor"/>
    </font>
    <font>
      <i/>
      <sz val="9"/>
      <color theme="1" tint="0.499984740745262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b/>
      <i/>
      <sz val="10"/>
      <color theme="3"/>
      <name val="Arial"/>
      <family val="2"/>
      <scheme val="minor"/>
    </font>
    <font>
      <b/>
      <sz val="22"/>
      <color theme="3"/>
      <name val="Arial"/>
      <family val="2"/>
      <scheme val="major"/>
    </font>
    <font>
      <b/>
      <i/>
      <u val="double"/>
      <sz val="9"/>
      <color theme="0"/>
      <name val="Arial"/>
      <family val="2"/>
      <scheme val="minor"/>
    </font>
    <font>
      <b/>
      <sz val="10"/>
      <color indexed="9"/>
      <name val="Arial"/>
      <family val="2"/>
      <scheme val="minor"/>
    </font>
    <font>
      <sz val="10"/>
      <name val="Arial"/>
      <family val="2"/>
      <scheme val="minor"/>
    </font>
    <font>
      <b/>
      <sz val="11"/>
      <color theme="0"/>
      <name val="Arial"/>
      <family val="2"/>
      <scheme val="minor"/>
    </font>
    <font>
      <sz val="9"/>
      <color theme="0"/>
      <name val="Arial"/>
      <family val="2"/>
      <scheme val="minor"/>
    </font>
    <font>
      <sz val="9"/>
      <color theme="1"/>
      <name val="Arial"/>
      <family val="2"/>
      <scheme val="minor"/>
    </font>
  </fonts>
  <fills count="5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00507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86ED4"/>
        <bgColor indexed="64"/>
      </patternFill>
    </fill>
    <fill>
      <patternFill patternType="solid">
        <fgColor rgb="FFFF9F88"/>
        <bgColor indexed="64"/>
      </patternFill>
    </fill>
  </fills>
  <borders count="2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3" tint="0.39994506668294322"/>
      </bottom>
      <diagonal/>
    </border>
    <border>
      <left/>
      <right/>
      <top/>
      <bottom style="medium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double">
        <color theme="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2">
    <xf numFmtId="0" fontId="0" fillId="0" borderId="0">
      <alignment vertical="center"/>
    </xf>
    <xf numFmtId="0" fontId="6" fillId="38" borderId="8" applyNumberFormat="0">
      <alignment vertical="center"/>
    </xf>
    <xf numFmtId="0" fontId="4" fillId="39" borderId="1" applyNumberFormat="0">
      <alignment vertical="center"/>
    </xf>
    <xf numFmtId="0" fontId="5" fillId="0" borderId="1" applyNumberFormat="0">
      <alignment vertical="center"/>
    </xf>
    <xf numFmtId="0" fontId="4" fillId="5" borderId="1" applyAlignment="0">
      <alignment horizontal="left"/>
    </xf>
    <xf numFmtId="9" fontId="3" fillId="0" borderId="0" applyFont="0" applyFill="0" applyBorder="0" applyAlignment="0" applyProtection="0">
      <protection locked="0"/>
    </xf>
    <xf numFmtId="43" fontId="3" fillId="0" borderId="0" applyFont="0" applyFill="0" applyBorder="0" applyAlignment="0" applyProtection="0">
      <protection locked="0"/>
    </xf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7" fillId="6" borderId="1" applyNumberFormat="0" applyProtection="0">
      <alignment vertical="center"/>
    </xf>
    <xf numFmtId="44" fontId="4" fillId="0" borderId="0" applyFont="0" applyFill="0" applyBorder="0" applyAlignment="0" applyProtection="0">
      <protection locked="0"/>
    </xf>
    <xf numFmtId="0" fontId="24" fillId="0" borderId="7" applyNumberFormat="0" applyAlignment="0"/>
    <xf numFmtId="0" fontId="9" fillId="0" borderId="2" applyNumberFormat="0" applyAlignment="0"/>
    <xf numFmtId="0" fontId="21" fillId="0" borderId="7" applyNumberFormat="0" applyAlignment="0">
      <alignment vertical="center"/>
    </xf>
    <xf numFmtId="0" fontId="22" fillId="0" borderId="5" applyNumberFormat="0" applyAlignment="0"/>
    <xf numFmtId="0" fontId="23" fillId="0" borderId="6" applyNumberFormat="0" applyAlignment="0"/>
    <xf numFmtId="0" fontId="16" fillId="7" borderId="0" applyNumberFormat="0" applyBorder="0" applyProtection="0">
      <alignment vertical="center"/>
    </xf>
    <xf numFmtId="0" fontId="15" fillId="8" borderId="0" applyNumberFormat="0" applyBorder="0" applyProtection="0">
      <alignment vertical="center"/>
    </xf>
    <xf numFmtId="0" fontId="17" fillId="9" borderId="0" applyNumberFormat="0" applyBorder="0" applyProtection="0">
      <alignment vertical="center"/>
    </xf>
    <xf numFmtId="0" fontId="10" fillId="3" borderId="1" applyNumberFormat="0">
      <alignment vertical="center"/>
    </xf>
    <xf numFmtId="0" fontId="11" fillId="2" borderId="1" applyNumberFormat="0">
      <alignment vertical="center"/>
    </xf>
    <xf numFmtId="0" fontId="11" fillId="4" borderId="1" applyNumberFormat="0">
      <alignment vertical="center"/>
    </xf>
    <xf numFmtId="0" fontId="13" fillId="0" borderId="3" applyNumberFormat="0">
      <alignment vertical="center"/>
    </xf>
    <xf numFmtId="0" fontId="12" fillId="10" borderId="4" applyNumberFormat="0">
      <alignment vertical="center"/>
    </xf>
    <xf numFmtId="0" fontId="18" fillId="0" borderId="0" applyNumberFormat="0" applyFill="0" applyBorder="0">
      <alignment vertical="center"/>
    </xf>
    <xf numFmtId="0" fontId="14" fillId="35" borderId="1" applyNumberFormat="0">
      <alignment vertical="center"/>
    </xf>
    <xf numFmtId="0" fontId="20" fillId="0" borderId="0" applyNumberFormat="0" applyFill="0" applyBorder="0" applyAlignment="0"/>
    <xf numFmtId="0" fontId="19" fillId="0" borderId="9" applyNumberFormat="0">
      <alignment vertical="center"/>
    </xf>
    <xf numFmtId="0" fontId="8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8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8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8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8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8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164" fontId="4" fillId="0" borderId="0" applyFont="0" applyFill="0" applyBorder="0" applyProtection="0">
      <alignment vertical="center"/>
      <protection locked="0"/>
    </xf>
    <xf numFmtId="0" fontId="11" fillId="37" borderId="1" applyNumberFormat="0">
      <alignment vertical="center"/>
    </xf>
    <xf numFmtId="0" fontId="10" fillId="36" borderId="1" applyNumberFormat="0">
      <alignment vertical="center"/>
    </xf>
    <xf numFmtId="0" fontId="25" fillId="40" borderId="1" applyNumberFormat="0" applyAlignment="0" applyProtection="0">
      <alignment vertical="center"/>
    </xf>
    <xf numFmtId="0" fontId="4" fillId="0" borderId="0">
      <alignment vertical="center"/>
    </xf>
    <xf numFmtId="0" fontId="3" fillId="0" borderId="0"/>
    <xf numFmtId="9" fontId="3" fillId="0" borderId="0" applyFont="0" applyFill="0" applyBorder="0" applyAlignment="0" applyProtection="0"/>
    <xf numFmtId="0" fontId="28" fillId="44" borderId="14" applyNumberFormat="0" applyBorder="0">
      <alignment horizontal="center" vertical="center" wrapText="1"/>
    </xf>
    <xf numFmtId="0" fontId="4" fillId="0" borderId="0">
      <alignment vertical="center"/>
    </xf>
    <xf numFmtId="0" fontId="1" fillId="0" borderId="0"/>
  </cellStyleXfs>
  <cellXfs count="64">
    <xf numFmtId="0" fontId="0" fillId="0" borderId="0" xfId="0">
      <alignment vertical="center"/>
    </xf>
    <xf numFmtId="0" fontId="20" fillId="0" borderId="0" xfId="26" applyAlignment="1">
      <alignment vertical="center"/>
    </xf>
    <xf numFmtId="0" fontId="4" fillId="39" borderId="1" xfId="2">
      <alignment vertical="center"/>
    </xf>
    <xf numFmtId="0" fontId="6" fillId="38" borderId="8" xfId="1">
      <alignment vertical="center"/>
    </xf>
    <xf numFmtId="0" fontId="5" fillId="0" borderId="1" xfId="3">
      <alignment vertical="center"/>
    </xf>
    <xf numFmtId="0" fontId="4" fillId="0" borderId="0" xfId="56">
      <alignment vertical="center"/>
    </xf>
    <xf numFmtId="0" fontId="6" fillId="38" borderId="0" xfId="1" applyBorder="1">
      <alignment vertical="center"/>
    </xf>
    <xf numFmtId="0" fontId="7" fillId="6" borderId="1" xfId="9">
      <alignment vertical="center"/>
    </xf>
    <xf numFmtId="10" fontId="10" fillId="3" borderId="1" xfId="19" applyNumberFormat="1">
      <alignment vertical="center"/>
    </xf>
    <xf numFmtId="0" fontId="10" fillId="3" borderId="1" xfId="19" applyNumberFormat="1">
      <alignment vertical="center"/>
    </xf>
    <xf numFmtId="0" fontId="0" fillId="0" borderId="0" xfId="0" applyAlignment="1">
      <alignment horizontal="center" vertical="center"/>
    </xf>
    <xf numFmtId="0" fontId="10" fillId="36" borderId="1" xfId="54">
      <alignment vertical="center"/>
    </xf>
    <xf numFmtId="166" fontId="0" fillId="0" borderId="0" xfId="0" applyNumberFormat="1">
      <alignment vertical="center"/>
    </xf>
    <xf numFmtId="0" fontId="26" fillId="42" borderId="12" xfId="0" applyFont="1" applyFill="1" applyBorder="1" applyAlignment="1">
      <alignment horizontal="center" vertical="center" wrapText="1"/>
    </xf>
    <xf numFmtId="0" fontId="27" fillId="43" borderId="11" xfId="10" applyNumberFormat="1" applyFont="1" applyFill="1" applyBorder="1" applyProtection="1"/>
    <xf numFmtId="0" fontId="27" fillId="43" borderId="13" xfId="10" applyNumberFormat="1" applyFont="1" applyFill="1" applyBorder="1" applyAlignment="1" applyProtection="1">
      <alignment horizontal="right"/>
    </xf>
    <xf numFmtId="0" fontId="28" fillId="45" borderId="0" xfId="59" applyFill="1" applyBorder="1">
      <alignment horizontal="center" vertical="center" wrapText="1"/>
    </xf>
    <xf numFmtId="0" fontId="28" fillId="45" borderId="10" xfId="59" applyFill="1" applyBorder="1" applyAlignment="1">
      <alignment horizontal="left" vertical="center"/>
    </xf>
    <xf numFmtId="0" fontId="27" fillId="43" borderId="13" xfId="10" applyNumberFormat="1" applyFont="1" applyFill="1" applyBorder="1" applyProtection="1"/>
    <xf numFmtId="165" fontId="27" fillId="43" borderId="15" xfId="10" applyNumberFormat="1" applyFont="1" applyFill="1" applyBorder="1" applyProtection="1"/>
    <xf numFmtId="165" fontId="27" fillId="43" borderId="16" xfId="10" applyNumberFormat="1" applyFont="1" applyFill="1" applyBorder="1" applyProtection="1"/>
    <xf numFmtId="0" fontId="28" fillId="44" borderId="0" xfId="59" applyBorder="1">
      <alignment horizontal="center" vertical="center" wrapText="1"/>
    </xf>
    <xf numFmtId="0" fontId="28" fillId="44" borderId="10" xfId="59" applyBorder="1" applyAlignment="1">
      <alignment horizontal="left" vertical="center"/>
    </xf>
    <xf numFmtId="0" fontId="28" fillId="46" borderId="0" xfId="59" applyFill="1" applyBorder="1">
      <alignment horizontal="center" vertical="center" wrapText="1"/>
    </xf>
    <xf numFmtId="0" fontId="28" fillId="46" borderId="10" xfId="59" applyFill="1" applyBorder="1" applyAlignment="1">
      <alignment horizontal="left" vertical="center"/>
    </xf>
    <xf numFmtId="0" fontId="27" fillId="35" borderId="1" xfId="25" applyNumberFormat="1" applyFont="1" applyAlignment="1">
      <alignment horizontal="center"/>
    </xf>
    <xf numFmtId="167" fontId="27" fillId="43" borderId="16" xfId="5" applyNumberFormat="1" applyFont="1" applyFill="1" applyBorder="1" applyProtection="1"/>
    <xf numFmtId="166" fontId="5" fillId="0" borderId="1" xfId="3" applyNumberFormat="1">
      <alignment vertical="center"/>
    </xf>
    <xf numFmtId="0" fontId="10" fillId="36" borderId="1" xfId="54" applyAlignment="1">
      <alignment horizontal="left" vertical="center"/>
    </xf>
    <xf numFmtId="0" fontId="24" fillId="0" borderId="7" xfId="11" applyAlignment="1">
      <alignment vertical="center"/>
    </xf>
    <xf numFmtId="0" fontId="24" fillId="0" borderId="7" xfId="11" applyAlignment="1"/>
    <xf numFmtId="0" fontId="28" fillId="41" borderId="0" xfId="59" applyFill="1" applyBorder="1">
      <alignment horizontal="center" vertical="center" wrapText="1"/>
    </xf>
    <xf numFmtId="0" fontId="28" fillId="41" borderId="10" xfId="59" applyFill="1" applyBorder="1" applyAlignment="1">
      <alignment horizontal="left" vertical="center"/>
    </xf>
    <xf numFmtId="168" fontId="0" fillId="0" borderId="0" xfId="0" applyNumberFormat="1" applyAlignment="1">
      <alignment horizontal="center" vertical="center"/>
    </xf>
    <xf numFmtId="10" fontId="11" fillId="37" borderId="1" xfId="53" applyNumberFormat="1">
      <alignment vertical="center"/>
    </xf>
    <xf numFmtId="0" fontId="11" fillId="37" borderId="1" xfId="53">
      <alignment vertical="center"/>
    </xf>
    <xf numFmtId="169" fontId="11" fillId="4" borderId="1" xfId="21" applyNumberFormat="1">
      <alignment vertical="center"/>
    </xf>
    <xf numFmtId="165" fontId="0" fillId="0" borderId="0" xfId="56" applyNumberFormat="1" applyFont="1">
      <alignment vertical="center"/>
    </xf>
    <xf numFmtId="0" fontId="6" fillId="38" borderId="17" xfId="1" applyBorder="1">
      <alignment vertical="center"/>
    </xf>
    <xf numFmtId="0" fontId="29" fillId="47" borderId="18" xfId="0" applyFont="1" applyFill="1" applyBorder="1" applyAlignment="1">
      <alignment horizontal="left" vertical="center"/>
    </xf>
    <xf numFmtId="0" fontId="29" fillId="47" borderId="19" xfId="0" applyFont="1" applyFill="1" applyBorder="1" applyAlignment="1">
      <alignment horizontal="left" vertical="center"/>
    </xf>
    <xf numFmtId="0" fontId="0" fillId="0" borderId="20" xfId="0" applyBorder="1" applyAlignment="1">
      <alignment horizontal="left" vertical="center" wrapText="1"/>
    </xf>
    <xf numFmtId="0" fontId="7" fillId="6" borderId="21" xfId="9" applyBorder="1" applyAlignment="1">
      <alignment vertical="center" wrapText="1"/>
    </xf>
    <xf numFmtId="0" fontId="7" fillId="6" borderId="1" xfId="9" applyAlignment="1">
      <alignment vertical="center" wrapText="1"/>
    </xf>
    <xf numFmtId="0" fontId="10" fillId="48" borderId="18" xfId="0" applyFont="1" applyFill="1" applyBorder="1" applyAlignment="1">
      <alignment horizontal="left" vertical="center"/>
    </xf>
    <xf numFmtId="0" fontId="10" fillId="48" borderId="19" xfId="0" applyFont="1" applyFill="1" applyBorder="1" applyAlignment="1">
      <alignment horizontal="left" vertical="center"/>
    </xf>
    <xf numFmtId="0" fontId="10" fillId="49" borderId="18" xfId="0" applyFont="1" applyFill="1" applyBorder="1" applyAlignment="1">
      <alignment horizontal="left" vertical="center"/>
    </xf>
    <xf numFmtId="0" fontId="10" fillId="49" borderId="19" xfId="0" applyFont="1" applyFill="1" applyBorder="1" applyAlignment="1">
      <alignment horizontal="left" vertical="center"/>
    </xf>
    <xf numFmtId="0" fontId="0" fillId="0" borderId="20" xfId="0" applyBorder="1" applyAlignment="1">
      <alignment vertical="center" wrapText="1"/>
    </xf>
    <xf numFmtId="0" fontId="0" fillId="50" borderId="18" xfId="0" applyFill="1" applyBorder="1" applyAlignment="1">
      <alignment horizontal="left" vertical="center"/>
    </xf>
    <xf numFmtId="0" fontId="0" fillId="50" borderId="19" xfId="0" applyFill="1" applyBorder="1" applyAlignment="1">
      <alignment horizontal="left" vertical="center"/>
    </xf>
    <xf numFmtId="0" fontId="29" fillId="51" borderId="18" xfId="0" applyFont="1" applyFill="1" applyBorder="1">
      <alignment vertical="center"/>
    </xf>
    <xf numFmtId="0" fontId="29" fillId="51" borderId="19" xfId="0" applyFont="1" applyFill="1" applyBorder="1">
      <alignment vertical="center"/>
    </xf>
    <xf numFmtId="0" fontId="30" fillId="52" borderId="18" xfId="0" applyFont="1" applyFill="1" applyBorder="1" applyAlignment="1">
      <alignment horizontal="left" vertical="center"/>
    </xf>
    <xf numFmtId="0" fontId="30" fillId="52" borderId="19" xfId="0" applyFont="1" applyFill="1" applyBorder="1">
      <alignment vertical="center"/>
    </xf>
    <xf numFmtId="0" fontId="7" fillId="6" borderId="22" xfId="9" applyBorder="1" applyAlignment="1">
      <alignment horizontal="left" vertical="center" wrapText="1"/>
    </xf>
    <xf numFmtId="0" fontId="28" fillId="45" borderId="0" xfId="59" applyFill="1" applyBorder="1" applyAlignment="1">
      <alignment horizontal="left" vertical="center"/>
    </xf>
    <xf numFmtId="0" fontId="7" fillId="6" borderId="1" xfId="9" applyAlignment="1">
      <alignment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0" xfId="0" applyBorder="1" applyAlignment="1">
      <alignment horizontal="left" vertical="center" wrapText="1"/>
    </xf>
    <xf numFmtId="0" fontId="7" fillId="6" borderId="21" xfId="9" applyBorder="1" applyAlignment="1">
      <alignment vertical="center" wrapText="1"/>
    </xf>
    <xf numFmtId="0" fontId="0" fillId="0" borderId="23" xfId="0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24" xfId="0" applyBorder="1" applyAlignment="1">
      <alignment horizontal="left" vertical="center" wrapText="1"/>
    </xf>
  </cellXfs>
  <cellStyles count="62">
    <cellStyle name="20% - Accent1" xfId="29" builtinId="30" hidden="1"/>
    <cellStyle name="20% - Accent2" xfId="33" builtinId="34" hidden="1"/>
    <cellStyle name="20% - Accent3" xfId="37" builtinId="38" hidden="1"/>
    <cellStyle name="20% - Accent4" xfId="41" builtinId="42" hidden="1"/>
    <cellStyle name="20% - Accent5" xfId="45" builtinId="46" hidden="1"/>
    <cellStyle name="20% - Accent6" xfId="49" builtinId="50" hidden="1"/>
    <cellStyle name="40% - Accent1" xfId="30" builtinId="31" hidden="1"/>
    <cellStyle name="40% - Accent2" xfId="34" builtinId="35" hidden="1"/>
    <cellStyle name="40% - Accent3" xfId="38" builtinId="39" hidden="1"/>
    <cellStyle name="40% - Accent4" xfId="42" builtinId="43" hidden="1"/>
    <cellStyle name="40% - Accent5" xfId="46" builtinId="47" hidden="1"/>
    <cellStyle name="40% - Accent6" xfId="50" builtinId="51" hidden="1"/>
    <cellStyle name="60% - Accent1" xfId="31" builtinId="32" hidden="1"/>
    <cellStyle name="60% - Accent2" xfId="35" builtinId="36" hidden="1"/>
    <cellStyle name="60% - Accent3" xfId="39" builtinId="40" hidden="1"/>
    <cellStyle name="60% - Accent4" xfId="43" builtinId="44" hidden="1"/>
    <cellStyle name="60% - Accent5" xfId="47" builtinId="48" hidden="1"/>
    <cellStyle name="60% - Accent6" xfId="51" builtinId="52" hidden="1"/>
    <cellStyle name="Accent1" xfId="28" builtinId="29" hidden="1"/>
    <cellStyle name="Accent2" xfId="32" builtinId="33" hidden="1"/>
    <cellStyle name="Accent3" xfId="36" builtinId="37" hidden="1"/>
    <cellStyle name="Accent4" xfId="40" builtinId="41" hidden="1"/>
    <cellStyle name="Accent5" xfId="44" builtinId="45" hidden="1"/>
    <cellStyle name="Accent6" xfId="48" builtinId="49" hidden="1"/>
    <cellStyle name="Bad" xfId="17" builtinId="27" customBuiltin="1"/>
    <cellStyle name="Calculation" xfId="21" builtinId="22" customBuiltin="1"/>
    <cellStyle name="Calculation with Different Formula" xfId="53" xr:uid="{86A69745-C685-4E53-A848-07ABA0DE5447}"/>
    <cellStyle name="Check Cell" xfId="23" builtinId="23" customBuiltin="1"/>
    <cellStyle name="Comma" xfId="6" builtinId="3" customBuiltin="1"/>
    <cellStyle name="Comma [0]" xfId="7" builtinId="6" hidden="1"/>
    <cellStyle name="Currency" xfId="10" builtinId="4" customBuiltin="1"/>
    <cellStyle name="Currency [0]" xfId="8" builtinId="7" hidden="1"/>
    <cellStyle name="Datetime Format" xfId="52" xr:uid="{F8B743EC-3D1E-4EC9-851A-EB90DD1814C6}"/>
    <cellStyle name="Dropdown Input" xfId="54" xr:uid="{070CA8DA-14F5-407A-8D4C-695D910B2800}"/>
    <cellStyle name="Explanatory Text" xfId="26" builtinId="53" customBuiltin="1"/>
    <cellStyle name="Good" xfId="16" builtinId="26" customBuiltin="1"/>
    <cellStyle name="Heading" xfId="59" xr:uid="{D8B943B9-F88A-4BEC-B20B-57CA42434493}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Hyperlink" xfId="9" builtinId="8" customBuiltin="1"/>
    <cellStyle name="Input" xfId="19" builtinId="20" customBuiltin="1"/>
    <cellStyle name="Linked Cell" xfId="22" builtinId="24" customBuiltin="1"/>
    <cellStyle name="Neutral" xfId="18" builtinId="28" customBuiltin="1"/>
    <cellStyle name="Normal" xfId="0" builtinId="0" customBuiltin="1"/>
    <cellStyle name="Normal 2" xfId="61" xr:uid="{E91BFB9D-B128-4645-8342-2E282F8EC4FF}"/>
    <cellStyle name="Normal 4" xfId="57" xr:uid="{46E6122F-FED8-448B-8F96-8BFC9402F7E7}"/>
    <cellStyle name="Normal 7" xfId="56" xr:uid="{4C3F4FD1-25E7-45EB-A364-F912E8AD6C79}"/>
    <cellStyle name="Normal 9" xfId="60" xr:uid="{5CBECE29-E170-472B-965D-38347B5D297B}"/>
    <cellStyle name="Note" xfId="25" builtinId="10" customBuiltin="1"/>
    <cellStyle name="Output" xfId="20" builtinId="21" customBuiltin="1"/>
    <cellStyle name="Percent" xfId="5" builtinId="5" customBuiltin="1"/>
    <cellStyle name="Percent 2" xfId="58" xr:uid="{A157DA6F-7BBA-48F6-9A51-D6A59B9B29F3}"/>
    <cellStyle name="Placeholder Data" xfId="55" xr:uid="{14C2211C-0C76-814E-8626-591197C55564}"/>
    <cellStyle name="Table Header" xfId="1" xr:uid="{13587C19-EA50-488D-84F7-7E2E20679318}"/>
    <cellStyle name="Table Index" xfId="2" xr:uid="{E94AADE6-6DE4-4E30-ADB3-BBB185426671}"/>
    <cellStyle name="Table Sub-Header" xfId="4" xr:uid="{E6DE962F-309E-449D-AB36-9FD53AC7A115}"/>
    <cellStyle name="Table Value" xfId="3" xr:uid="{96588695-D2D5-4DE8-8EA4-3870B7FF2D45}"/>
    <cellStyle name="Title" xfId="11" builtinId="15" customBuiltin="1"/>
    <cellStyle name="Total" xfId="27" builtinId="25" customBuiltin="1"/>
    <cellStyle name="Warning Text" xfId="24" builtinId="11" customBuiltin="1"/>
  </cellStyles>
  <dxfs count="3">
    <dxf>
      <fill>
        <patternFill>
          <bgColor theme="1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9DE0EC88-2030-4FA3-81F1-541FB30632DE}">
      <tableStyleElement type="wholeTable" dxfId="2"/>
      <tableStyleElement type="headerRow" dxfId="1"/>
    </tableStyle>
  </tableStyles>
  <colors>
    <mruColors>
      <color rgb="FF0000FF"/>
      <color rgb="FFB686DA"/>
      <color rgb="FF005400"/>
      <color rgb="FFC9A4E4"/>
      <color rgb="FF8D9CE4"/>
      <color rgb="FFB154FF"/>
      <color rgb="FF55C0CF"/>
      <color rgb="FFFFCE99"/>
      <color rgb="FFFF9F88"/>
      <color rgb="FF00BF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Chart!$C$37</c:f>
              <c:strCache>
                <c:ptCount val="1"/>
                <c:pt idx="0">
                  <c:v>Residential PV (17% CF)</c:v>
                </c:pt>
              </c:strCache>
              <c:extLst xmlns:c15="http://schemas.microsoft.com/office/drawing/2012/chart"/>
            </c:strRef>
          </c:tx>
          <c:spPr>
            <a:ln w="25400" cap="rnd">
              <a:solidFill>
                <a:srgbClr val="FFDE86"/>
              </a:solidFill>
              <a:round/>
            </a:ln>
            <a:effectLst/>
          </c:spPr>
          <c:marker>
            <c:symbol val="none"/>
          </c:marker>
          <c:xVal>
            <c:numRef>
              <c:f>Chart!$D$36:$X$36</c:f>
              <c:numCache>
                <c:formatCode>General</c:formatCode>
                <c:ptCount val="21"/>
                <c:pt idx="0">
                  <c:v>2030</c:v>
                </c:pt>
                <c:pt idx="1">
                  <c:v>2031</c:v>
                </c:pt>
                <c:pt idx="2">
                  <c:v>2032</c:v>
                </c:pt>
                <c:pt idx="3">
                  <c:v>2033</c:v>
                </c:pt>
                <c:pt idx="4">
                  <c:v>2034</c:v>
                </c:pt>
                <c:pt idx="5">
                  <c:v>2035</c:v>
                </c:pt>
                <c:pt idx="6">
                  <c:v>2036</c:v>
                </c:pt>
                <c:pt idx="7">
                  <c:v>2037</c:v>
                </c:pt>
                <c:pt idx="8">
                  <c:v>2038</c:v>
                </c:pt>
                <c:pt idx="9">
                  <c:v>2039</c:v>
                </c:pt>
                <c:pt idx="10">
                  <c:v>2040</c:v>
                </c:pt>
                <c:pt idx="11">
                  <c:v>2041</c:v>
                </c:pt>
                <c:pt idx="12">
                  <c:v>2042</c:v>
                </c:pt>
                <c:pt idx="13">
                  <c:v>2043</c:v>
                </c:pt>
                <c:pt idx="14">
                  <c:v>2044</c:v>
                </c:pt>
                <c:pt idx="15">
                  <c:v>2045</c:v>
                </c:pt>
                <c:pt idx="16">
                  <c:v>2046</c:v>
                </c:pt>
                <c:pt idx="17">
                  <c:v>2047</c:v>
                </c:pt>
                <c:pt idx="18">
                  <c:v>2048</c:v>
                </c:pt>
                <c:pt idx="19">
                  <c:v>2049</c:v>
                </c:pt>
                <c:pt idx="20">
                  <c:v>2050</c:v>
                </c:pt>
              </c:numCache>
              <c:extLst xmlns:c15="http://schemas.microsoft.com/office/drawing/2012/chart"/>
            </c:numRef>
          </c:xVal>
          <c:yVal>
            <c:numRef>
              <c:f>Chart!$D$37:$X$37</c:f>
              <c:numCache>
                <c:formatCode>"$"#,##0</c:formatCode>
                <c:ptCount val="21"/>
                <c:pt idx="0">
                  <c:v>4813.5303752218033</c:v>
                </c:pt>
                <c:pt idx="1">
                  <c:v>3216.8270271638376</c:v>
                </c:pt>
                <c:pt idx="2">
                  <c:v>3149.2103317881515</c:v>
                </c:pt>
                <c:pt idx="3">
                  <c:v>3077.6022377865725</c:v>
                </c:pt>
                <c:pt idx="4">
                  <c:v>3001.870135892214</c:v>
                </c:pt>
                <c:pt idx="5">
                  <c:v>2921.8777090269673</c:v>
                </c:pt>
                <c:pt idx="6">
                  <c:v>2922.5921569955094</c:v>
                </c:pt>
                <c:pt idx="7">
                  <c:v>2922.1536072362687</c:v>
                </c:pt>
                <c:pt idx="8">
                  <c:v>2920.5284786238603</c:v>
                </c:pt>
                <c:pt idx="9">
                  <c:v>2917.6694834240602</c:v>
                </c:pt>
                <c:pt idx="10">
                  <c:v>2913.52791702482</c:v>
                </c:pt>
                <c:pt idx="11">
                  <c:v>2908.0675018955744</c:v>
                </c:pt>
                <c:pt idx="12">
                  <c:v>2901.2090996406278</c:v>
                </c:pt>
                <c:pt idx="13">
                  <c:v>2892.9131342947253</c:v>
                </c:pt>
                <c:pt idx="14">
                  <c:v>2883.1248466951301</c:v>
                </c:pt>
                <c:pt idx="15">
                  <c:v>2871.7878623378333</c:v>
                </c:pt>
                <c:pt idx="16">
                  <c:v>2858.8594752074005</c:v>
                </c:pt>
                <c:pt idx="17">
                  <c:v>2844.2496043761848</c:v>
                </c:pt>
                <c:pt idx="18">
                  <c:v>2827.9117949216375</c:v>
                </c:pt>
                <c:pt idx="19">
                  <c:v>2809.7827732471578</c:v>
                </c:pt>
                <c:pt idx="20">
                  <c:v>2789.7974259877296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E828-43E2-A40A-6C35684BF442}"/>
            </c:ext>
          </c:extLst>
        </c:ser>
        <c:ser>
          <c:idx val="1"/>
          <c:order val="1"/>
          <c:tx>
            <c:strRef>
              <c:f>Chart!$C$38</c:f>
              <c:strCache>
                <c:ptCount val="1"/>
                <c:pt idx="0">
                  <c:v>Utility PV (25% CF)</c:v>
                </c:pt>
              </c:strCache>
              <c:extLst xmlns:c15="http://schemas.microsoft.com/office/drawing/2012/chart"/>
            </c:strRef>
          </c:tx>
          <c:spPr>
            <a:ln w="25400" cap="rnd">
              <a:solidFill>
                <a:srgbClr val="FFAF00"/>
              </a:solidFill>
              <a:round/>
            </a:ln>
            <a:effectLst/>
          </c:spPr>
          <c:marker>
            <c:symbol val="none"/>
          </c:marker>
          <c:xVal>
            <c:numRef>
              <c:f>Chart!$D$36:$X$36</c:f>
              <c:numCache>
                <c:formatCode>General</c:formatCode>
                <c:ptCount val="21"/>
                <c:pt idx="0">
                  <c:v>2030</c:v>
                </c:pt>
                <c:pt idx="1">
                  <c:v>2031</c:v>
                </c:pt>
                <c:pt idx="2">
                  <c:v>2032</c:v>
                </c:pt>
                <c:pt idx="3">
                  <c:v>2033</c:v>
                </c:pt>
                <c:pt idx="4">
                  <c:v>2034</c:v>
                </c:pt>
                <c:pt idx="5">
                  <c:v>2035</c:v>
                </c:pt>
                <c:pt idx="6">
                  <c:v>2036</c:v>
                </c:pt>
                <c:pt idx="7">
                  <c:v>2037</c:v>
                </c:pt>
                <c:pt idx="8">
                  <c:v>2038</c:v>
                </c:pt>
                <c:pt idx="9">
                  <c:v>2039</c:v>
                </c:pt>
                <c:pt idx="10">
                  <c:v>2040</c:v>
                </c:pt>
                <c:pt idx="11">
                  <c:v>2041</c:v>
                </c:pt>
                <c:pt idx="12">
                  <c:v>2042</c:v>
                </c:pt>
                <c:pt idx="13">
                  <c:v>2043</c:v>
                </c:pt>
                <c:pt idx="14">
                  <c:v>2044</c:v>
                </c:pt>
                <c:pt idx="15">
                  <c:v>2045</c:v>
                </c:pt>
                <c:pt idx="16">
                  <c:v>2046</c:v>
                </c:pt>
                <c:pt idx="17">
                  <c:v>2047</c:v>
                </c:pt>
                <c:pt idx="18">
                  <c:v>2048</c:v>
                </c:pt>
                <c:pt idx="19">
                  <c:v>2049</c:v>
                </c:pt>
                <c:pt idx="20">
                  <c:v>2050</c:v>
                </c:pt>
              </c:numCache>
              <c:extLst xmlns:c15="http://schemas.microsoft.com/office/drawing/2012/chart"/>
            </c:numRef>
          </c:xVal>
          <c:yVal>
            <c:numRef>
              <c:f>Chart!$D$38:$X$38</c:f>
              <c:numCache>
                <c:formatCode>"$"#,##0</c:formatCode>
                <c:ptCount val="21"/>
                <c:pt idx="0">
                  <c:v>2682.9539190376108</c:v>
                </c:pt>
                <c:pt idx="1">
                  <c:v>1465.9117169725614</c:v>
                </c:pt>
                <c:pt idx="2">
                  <c:v>1448.0009145825668</c:v>
                </c:pt>
                <c:pt idx="3">
                  <c:v>1430.3749358578425</c:v>
                </c:pt>
                <c:pt idx="4">
                  <c:v>1413.0357509866508</c:v>
                </c:pt>
                <c:pt idx="5">
                  <c:v>1395.959343364957</c:v>
                </c:pt>
                <c:pt idx="6">
                  <c:v>1379.1685834472719</c:v>
                </c:pt>
                <c:pt idx="7">
                  <c:v>1362.6354586935081</c:v>
                </c:pt>
                <c:pt idx="8">
                  <c:v>1346.3544195834627</c:v>
                </c:pt>
                <c:pt idx="9">
                  <c:v>1330.3447790036189</c:v>
                </c:pt>
                <c:pt idx="10">
                  <c:v>1314.5716020238292</c:v>
                </c:pt>
                <c:pt idx="11">
                  <c:v>1299.0512954254775</c:v>
                </c:pt>
                <c:pt idx="12">
                  <c:v>1283.7861239408912</c:v>
                </c:pt>
                <c:pt idx="13">
                  <c:v>1268.7483239136468</c:v>
                </c:pt>
                <c:pt idx="14">
                  <c:v>1253.9360540724913</c:v>
                </c:pt>
                <c:pt idx="15">
                  <c:v>1239.3611098387241</c:v>
                </c:pt>
                <c:pt idx="16">
                  <c:v>1225.0196758396885</c:v>
                </c:pt>
                <c:pt idx="17">
                  <c:v>1210.8907518284589</c:v>
                </c:pt>
                <c:pt idx="18">
                  <c:v>1196.9663758178515</c:v>
                </c:pt>
                <c:pt idx="19">
                  <c:v>1183.2693109074405</c:v>
                </c:pt>
                <c:pt idx="20">
                  <c:v>1169.7898223216114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E828-43E2-A40A-6C35684BF442}"/>
            </c:ext>
          </c:extLst>
        </c:ser>
        <c:ser>
          <c:idx val="2"/>
          <c:order val="2"/>
          <c:tx>
            <c:strRef>
              <c:f>Chart!$C$39</c:f>
              <c:strCache>
                <c:ptCount val="1"/>
                <c:pt idx="0">
                  <c:v>Onshore Wind (38% CF)</c:v>
                </c:pt>
              </c:strCache>
              <c:extLst xmlns:c15="http://schemas.microsoft.com/office/drawing/2012/chart"/>
            </c:strRef>
          </c:tx>
          <c:spPr>
            <a:ln w="25400" cap="rnd">
              <a:solidFill>
                <a:srgbClr val="15B5F9"/>
              </a:solidFill>
              <a:round/>
            </a:ln>
            <a:effectLst/>
          </c:spPr>
          <c:marker>
            <c:symbol val="none"/>
          </c:marker>
          <c:xVal>
            <c:numRef>
              <c:f>Chart!$D$36:$X$36</c:f>
              <c:numCache>
                <c:formatCode>General</c:formatCode>
                <c:ptCount val="21"/>
                <c:pt idx="0">
                  <c:v>2030</c:v>
                </c:pt>
                <c:pt idx="1">
                  <c:v>2031</c:v>
                </c:pt>
                <c:pt idx="2">
                  <c:v>2032</c:v>
                </c:pt>
                <c:pt idx="3">
                  <c:v>2033</c:v>
                </c:pt>
                <c:pt idx="4">
                  <c:v>2034</c:v>
                </c:pt>
                <c:pt idx="5">
                  <c:v>2035</c:v>
                </c:pt>
                <c:pt idx="6">
                  <c:v>2036</c:v>
                </c:pt>
                <c:pt idx="7">
                  <c:v>2037</c:v>
                </c:pt>
                <c:pt idx="8">
                  <c:v>2038</c:v>
                </c:pt>
                <c:pt idx="9">
                  <c:v>2039</c:v>
                </c:pt>
                <c:pt idx="10">
                  <c:v>2040</c:v>
                </c:pt>
                <c:pt idx="11">
                  <c:v>2041</c:v>
                </c:pt>
                <c:pt idx="12">
                  <c:v>2042</c:v>
                </c:pt>
                <c:pt idx="13">
                  <c:v>2043</c:v>
                </c:pt>
                <c:pt idx="14">
                  <c:v>2044</c:v>
                </c:pt>
                <c:pt idx="15">
                  <c:v>2045</c:v>
                </c:pt>
                <c:pt idx="16">
                  <c:v>2046</c:v>
                </c:pt>
                <c:pt idx="17">
                  <c:v>2047</c:v>
                </c:pt>
                <c:pt idx="18">
                  <c:v>2048</c:v>
                </c:pt>
                <c:pt idx="19">
                  <c:v>2049</c:v>
                </c:pt>
                <c:pt idx="20">
                  <c:v>2050</c:v>
                </c:pt>
              </c:numCache>
              <c:extLst xmlns:c15="http://schemas.microsoft.com/office/drawing/2012/chart"/>
            </c:numRef>
          </c:xVal>
          <c:yVal>
            <c:numRef>
              <c:f>Chart!$D$39:$X$39</c:f>
              <c:numCache>
                <c:formatCode>"$"#,##0</c:formatCode>
                <c:ptCount val="21"/>
                <c:pt idx="0">
                  <c:v>1874.0596685190599</c:v>
                </c:pt>
                <c:pt idx="1">
                  <c:v>1830.1974860808634</c:v>
                </c:pt>
                <c:pt idx="2">
                  <c:v>1834.6262189454801</c:v>
                </c:pt>
                <c:pt idx="3">
                  <c:v>1839.1398094748279</c:v>
                </c:pt>
                <c:pt idx="4">
                  <c:v>1843.7526762292421</c:v>
                </c:pt>
                <c:pt idx="5">
                  <c:v>1848.4553833443313</c:v>
                </c:pt>
                <c:pt idx="6">
                  <c:v>1853.2499258192115</c:v>
                </c:pt>
                <c:pt idx="7">
                  <c:v>1858.1380959854282</c:v>
                </c:pt>
                <c:pt idx="8">
                  <c:v>1863.1214646423866</c:v>
                </c:pt>
                <c:pt idx="9">
                  <c:v>1868.1880185442274</c:v>
                </c:pt>
                <c:pt idx="10">
                  <c:v>1873.3516338680233</c:v>
                </c:pt>
                <c:pt idx="11">
                  <c:v>1878.6130776867906</c:v>
                </c:pt>
                <c:pt idx="12">
                  <c:v>1883.9728095222661</c:v>
                </c:pt>
                <c:pt idx="13">
                  <c:v>1889.430957195143</c:v>
                </c:pt>
                <c:pt idx="14">
                  <c:v>1894.9725600988593</c:v>
                </c:pt>
                <c:pt idx="15">
                  <c:v>1900.6261735719791</c:v>
                </c:pt>
                <c:pt idx="16">
                  <c:v>1906.3610041533377</c:v>
                </c:pt>
                <c:pt idx="17">
                  <c:v>1912.2059333843736</c:v>
                </c:pt>
                <c:pt idx="18">
                  <c:v>1918.1439989326718</c:v>
                </c:pt>
                <c:pt idx="19">
                  <c:v>1924.189025950224</c:v>
                </c:pt>
                <c:pt idx="20">
                  <c:v>1930.3224242147589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E828-43E2-A40A-6C35684BF442}"/>
            </c:ext>
          </c:extLst>
        </c:ser>
        <c:ser>
          <c:idx val="3"/>
          <c:order val="3"/>
          <c:tx>
            <c:strRef>
              <c:f>Chart!$C$40</c:f>
              <c:strCache>
                <c:ptCount val="1"/>
                <c:pt idx="0">
                  <c:v>Nuclear LWR (93% CF)</c:v>
                </c:pt>
              </c:strCache>
              <c:extLst xmlns:c15="http://schemas.microsoft.com/office/drawing/2012/chart"/>
            </c:strRef>
          </c:tx>
          <c:spPr>
            <a:ln w="25400" cap="rnd">
              <a:solidFill>
                <a:srgbClr val="C9B92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Chart!$K$36:$X$36</c:f>
              <c:numCache>
                <c:formatCode>General</c:formatCode>
                <c:ptCount val="14"/>
                <c:pt idx="0">
                  <c:v>2037</c:v>
                </c:pt>
                <c:pt idx="1">
                  <c:v>2038</c:v>
                </c:pt>
                <c:pt idx="2">
                  <c:v>2039</c:v>
                </c:pt>
                <c:pt idx="3">
                  <c:v>2040</c:v>
                </c:pt>
                <c:pt idx="4">
                  <c:v>2041</c:v>
                </c:pt>
                <c:pt idx="5">
                  <c:v>2042</c:v>
                </c:pt>
                <c:pt idx="6">
                  <c:v>2043</c:v>
                </c:pt>
                <c:pt idx="7">
                  <c:v>2044</c:v>
                </c:pt>
                <c:pt idx="8">
                  <c:v>2045</c:v>
                </c:pt>
                <c:pt idx="9">
                  <c:v>2046</c:v>
                </c:pt>
                <c:pt idx="10">
                  <c:v>2047</c:v>
                </c:pt>
                <c:pt idx="11">
                  <c:v>2048</c:v>
                </c:pt>
                <c:pt idx="12">
                  <c:v>2049</c:v>
                </c:pt>
                <c:pt idx="13">
                  <c:v>2050</c:v>
                </c:pt>
              </c:numCache>
            </c:numRef>
          </c:xVal>
          <c:yVal>
            <c:numRef>
              <c:f>Chart!$K$40:$X$40</c:f>
              <c:numCache>
                <c:formatCode>"$"#,##0</c:formatCode>
                <c:ptCount val="14"/>
                <c:pt idx="0">
                  <c:v>10918.512250547619</c:v>
                </c:pt>
                <c:pt idx="1">
                  <c:v>10815.624886152114</c:v>
                </c:pt>
                <c:pt idx="2">
                  <c:v>10704.254622280569</c:v>
                </c:pt>
                <c:pt idx="3">
                  <c:v>10584.103297899701</c:v>
                </c:pt>
                <c:pt idx="4">
                  <c:v>10568.499973175911</c:v>
                </c:pt>
                <c:pt idx="5">
                  <c:v>10548.05303349773</c:v>
                </c:pt>
                <c:pt idx="6">
                  <c:v>10522.546373702358</c:v>
                </c:pt>
                <c:pt idx="7">
                  <c:v>10491.814957693383</c:v>
                </c:pt>
                <c:pt idx="8">
                  <c:v>10455.630240475124</c:v>
                </c:pt>
                <c:pt idx="9">
                  <c:v>10413.81673512489</c:v>
                </c:pt>
                <c:pt idx="10">
                  <c:v>10366.132804393827</c:v>
                </c:pt>
                <c:pt idx="11">
                  <c:v>10312.375989739472</c:v>
                </c:pt>
                <c:pt idx="12">
                  <c:v>10252.33871402387</c:v>
                </c:pt>
                <c:pt idx="13">
                  <c:v>10185.758406944129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E828-43E2-A40A-6C35684BF442}"/>
            </c:ext>
          </c:extLst>
        </c:ser>
        <c:ser>
          <c:idx val="4"/>
          <c:order val="4"/>
          <c:tx>
            <c:strRef>
              <c:f>Chart!$C$41</c:f>
              <c:strCache>
                <c:ptCount val="1"/>
                <c:pt idx="0">
                  <c:v>Nuclear SMR (93% CF)</c:v>
                </c:pt>
              </c:strCache>
              <c:extLst xmlns:c15="http://schemas.microsoft.com/office/drawing/2012/chart"/>
            </c:strRef>
          </c:tx>
          <c:spPr>
            <a:ln w="25400" cap="rnd">
              <a:solidFill>
                <a:srgbClr val="C4BD97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Chart!$K$36:$X$36</c:f>
              <c:numCache>
                <c:formatCode>General</c:formatCode>
                <c:ptCount val="14"/>
                <c:pt idx="0">
                  <c:v>2037</c:v>
                </c:pt>
                <c:pt idx="1">
                  <c:v>2038</c:v>
                </c:pt>
                <c:pt idx="2">
                  <c:v>2039</c:v>
                </c:pt>
                <c:pt idx="3">
                  <c:v>2040</c:v>
                </c:pt>
                <c:pt idx="4">
                  <c:v>2041</c:v>
                </c:pt>
                <c:pt idx="5">
                  <c:v>2042</c:v>
                </c:pt>
                <c:pt idx="6">
                  <c:v>2043</c:v>
                </c:pt>
                <c:pt idx="7">
                  <c:v>2044</c:v>
                </c:pt>
                <c:pt idx="8">
                  <c:v>2045</c:v>
                </c:pt>
                <c:pt idx="9">
                  <c:v>2046</c:v>
                </c:pt>
                <c:pt idx="10">
                  <c:v>2047</c:v>
                </c:pt>
                <c:pt idx="11">
                  <c:v>2048</c:v>
                </c:pt>
                <c:pt idx="12">
                  <c:v>2049</c:v>
                </c:pt>
                <c:pt idx="13">
                  <c:v>2050</c:v>
                </c:pt>
              </c:numCache>
            </c:numRef>
          </c:xVal>
          <c:yVal>
            <c:numRef>
              <c:f>Chart!$K$41:$X$41</c:f>
              <c:numCache>
                <c:formatCode>"$"#,##0</c:formatCode>
                <c:ptCount val="14"/>
                <c:pt idx="0">
                  <c:v>11528.217620584952</c:v>
                </c:pt>
                <c:pt idx="1">
                  <c:v>11268.831088990022</c:v>
                </c:pt>
                <c:pt idx="2">
                  <c:v>10994.457809083055</c:v>
                </c:pt>
                <c:pt idx="3">
                  <c:v>10704.602065544217</c:v>
                </c:pt>
                <c:pt idx="4">
                  <c:v>10606.730228226153</c:v>
                </c:pt>
                <c:pt idx="5">
                  <c:v>10500.661676589152</c:v>
                </c:pt>
                <c:pt idx="6">
                  <c:v>10386.107690795381</c:v>
                </c:pt>
                <c:pt idx="7">
                  <c:v>10262.771280899222</c:v>
                </c:pt>
                <c:pt idx="8">
                  <c:v>10130.361997550344</c:v>
                </c:pt>
                <c:pt idx="9">
                  <c:v>10103.347017710661</c:v>
                </c:pt>
                <c:pt idx="10">
                  <c:v>10071.199293878371</c:v>
                </c:pt>
                <c:pt idx="11">
                  <c:v>10033.724322285707</c:v>
                </c:pt>
                <c:pt idx="12">
                  <c:v>9990.7218721117843</c:v>
                </c:pt>
                <c:pt idx="13">
                  <c:v>9941.9858342019888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E828-43E2-A40A-6C35684BF442}"/>
            </c:ext>
          </c:extLst>
        </c:ser>
        <c:ser>
          <c:idx val="5"/>
          <c:order val="5"/>
          <c:tx>
            <c:strRef>
              <c:f>Chart!$C$42</c:f>
              <c:strCache>
                <c:ptCount val="1"/>
                <c:pt idx="0">
                  <c:v>Gas CT - Frame</c:v>
                </c:pt>
              </c:strCache>
              <c:extLst xmlns:c15="http://schemas.microsoft.com/office/drawing/2012/chart"/>
            </c:strRef>
          </c:tx>
          <c:spPr>
            <a:ln w="25400" cap="rnd">
              <a:solidFill>
                <a:srgbClr val="B4B4B4"/>
              </a:solidFill>
              <a:round/>
            </a:ln>
            <a:effectLst/>
          </c:spPr>
          <c:marker>
            <c:symbol val="none"/>
          </c:marker>
          <c:xVal>
            <c:numRef>
              <c:f>Chart!$D$36:$X$36</c:f>
              <c:numCache>
                <c:formatCode>General</c:formatCode>
                <c:ptCount val="21"/>
                <c:pt idx="0">
                  <c:v>2030</c:v>
                </c:pt>
                <c:pt idx="1">
                  <c:v>2031</c:v>
                </c:pt>
                <c:pt idx="2">
                  <c:v>2032</c:v>
                </c:pt>
                <c:pt idx="3">
                  <c:v>2033</c:v>
                </c:pt>
                <c:pt idx="4">
                  <c:v>2034</c:v>
                </c:pt>
                <c:pt idx="5">
                  <c:v>2035</c:v>
                </c:pt>
                <c:pt idx="6">
                  <c:v>2036</c:v>
                </c:pt>
                <c:pt idx="7">
                  <c:v>2037</c:v>
                </c:pt>
                <c:pt idx="8">
                  <c:v>2038</c:v>
                </c:pt>
                <c:pt idx="9">
                  <c:v>2039</c:v>
                </c:pt>
                <c:pt idx="10">
                  <c:v>2040</c:v>
                </c:pt>
                <c:pt idx="11">
                  <c:v>2041</c:v>
                </c:pt>
                <c:pt idx="12">
                  <c:v>2042</c:v>
                </c:pt>
                <c:pt idx="13">
                  <c:v>2043</c:v>
                </c:pt>
                <c:pt idx="14">
                  <c:v>2044</c:v>
                </c:pt>
                <c:pt idx="15">
                  <c:v>2045</c:v>
                </c:pt>
                <c:pt idx="16">
                  <c:v>2046</c:v>
                </c:pt>
                <c:pt idx="17">
                  <c:v>2047</c:v>
                </c:pt>
                <c:pt idx="18">
                  <c:v>2048</c:v>
                </c:pt>
                <c:pt idx="19">
                  <c:v>2049</c:v>
                </c:pt>
                <c:pt idx="20">
                  <c:v>2050</c:v>
                </c:pt>
              </c:numCache>
              <c:extLst xmlns:c15="http://schemas.microsoft.com/office/drawing/2012/chart"/>
            </c:numRef>
          </c:xVal>
          <c:yVal>
            <c:numRef>
              <c:f>Chart!$D$42:$X$42</c:f>
              <c:numCache>
                <c:formatCode>"$"#,##0</c:formatCode>
                <c:ptCount val="21"/>
                <c:pt idx="0">
                  <c:v>2305.92693786371</c:v>
                </c:pt>
                <c:pt idx="1">
                  <c:v>2323.1545142205418</c:v>
                </c:pt>
                <c:pt idx="2">
                  <c:v>2358.1181587690571</c:v>
                </c:pt>
                <c:pt idx="3">
                  <c:v>2381.8098047294229</c:v>
                </c:pt>
                <c:pt idx="4">
                  <c:v>2405.5058692646958</c:v>
                </c:pt>
                <c:pt idx="5">
                  <c:v>2441.4126828394915</c:v>
                </c:pt>
                <c:pt idx="6">
                  <c:v>2465.3336236219689</c:v>
                </c:pt>
                <c:pt idx="7">
                  <c:v>2489.2476615255237</c:v>
                </c:pt>
                <c:pt idx="8">
                  <c:v>2526.0823711259031</c:v>
                </c:pt>
                <c:pt idx="9">
                  <c:v>2550.1721788676982</c:v>
                </c:pt>
                <c:pt idx="10">
                  <c:v>2574.2151459707147</c:v>
                </c:pt>
                <c:pt idx="11">
                  <c:v>2611.9565467478842</c:v>
                </c:pt>
                <c:pt idx="12">
                  <c:v>2636.1459979589413</c:v>
                </c:pt>
                <c:pt idx="13">
                  <c:v>2660.2726871405384</c:v>
                </c:pt>
                <c:pt idx="14">
                  <c:v>2698.8793317951695</c:v>
                </c:pt>
                <c:pt idx="15">
                  <c:v>2723.1053999300766</c:v>
                </c:pt>
                <c:pt idx="16">
                  <c:v>2747.2056325178282</c:v>
                </c:pt>
                <c:pt idx="17">
                  <c:v>2786.6730052439666</c:v>
                </c:pt>
                <c:pt idx="18">
                  <c:v>2810.8179701713975</c:v>
                </c:pt>
                <c:pt idx="19">
                  <c:v>2834.8303291405127</c:v>
                </c:pt>
                <c:pt idx="20">
                  <c:v>2875.0863055622053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27-FA1D-4DC6-AC13-75A5CBB547D1}"/>
            </c:ext>
          </c:extLst>
        </c:ser>
        <c:ser>
          <c:idx val="6"/>
          <c:order val="6"/>
          <c:tx>
            <c:strRef>
              <c:f>Chart!$C$43</c:f>
              <c:strCache>
                <c:ptCount val="1"/>
                <c:pt idx="0">
                  <c:v>Gas CCGT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rgbClr val="6E6E6E"/>
              </a:solidFill>
              <a:round/>
            </a:ln>
            <a:effectLst/>
          </c:spPr>
          <c:marker>
            <c:symbol val="none"/>
          </c:marker>
          <c:xVal>
            <c:numRef>
              <c:f>Chart!$D$36:$X$36</c:f>
              <c:numCache>
                <c:formatCode>General</c:formatCode>
                <c:ptCount val="21"/>
                <c:pt idx="0">
                  <c:v>2030</c:v>
                </c:pt>
                <c:pt idx="1">
                  <c:v>2031</c:v>
                </c:pt>
                <c:pt idx="2">
                  <c:v>2032</c:v>
                </c:pt>
                <c:pt idx="3">
                  <c:v>2033</c:v>
                </c:pt>
                <c:pt idx="4">
                  <c:v>2034</c:v>
                </c:pt>
                <c:pt idx="5">
                  <c:v>2035</c:v>
                </c:pt>
                <c:pt idx="6">
                  <c:v>2036</c:v>
                </c:pt>
                <c:pt idx="7">
                  <c:v>2037</c:v>
                </c:pt>
                <c:pt idx="8">
                  <c:v>2038</c:v>
                </c:pt>
                <c:pt idx="9">
                  <c:v>2039</c:v>
                </c:pt>
                <c:pt idx="10">
                  <c:v>2040</c:v>
                </c:pt>
                <c:pt idx="11">
                  <c:v>2041</c:v>
                </c:pt>
                <c:pt idx="12">
                  <c:v>2042</c:v>
                </c:pt>
                <c:pt idx="13">
                  <c:v>2043</c:v>
                </c:pt>
                <c:pt idx="14">
                  <c:v>2044</c:v>
                </c:pt>
                <c:pt idx="15">
                  <c:v>2045</c:v>
                </c:pt>
                <c:pt idx="16">
                  <c:v>2046</c:v>
                </c:pt>
                <c:pt idx="17">
                  <c:v>2047</c:v>
                </c:pt>
                <c:pt idx="18">
                  <c:v>2048</c:v>
                </c:pt>
                <c:pt idx="19">
                  <c:v>2049</c:v>
                </c:pt>
                <c:pt idx="20">
                  <c:v>2050</c:v>
                </c:pt>
              </c:numCache>
              <c:extLst xmlns:c15="http://schemas.microsoft.com/office/drawing/2012/chart"/>
            </c:numRef>
          </c:xVal>
          <c:yVal>
            <c:numRef>
              <c:f>Chart!$D$43:$X$43</c:f>
              <c:numCache>
                <c:formatCode>"$"#,##0</c:formatCode>
                <c:ptCount val="21"/>
                <c:pt idx="0">
                  <c:v>2985.278870864915</c:v>
                </c:pt>
                <c:pt idx="1">
                  <c:v>3020.7169508934303</c:v>
                </c:pt>
                <c:pt idx="2">
                  <c:v>3048.3520617631202</c:v>
                </c:pt>
                <c:pt idx="3">
                  <c:v>3075.8961382010284</c:v>
                </c:pt>
                <c:pt idx="4">
                  <c:v>3120.3623064823664</c:v>
                </c:pt>
                <c:pt idx="5">
                  <c:v>3147.983973467341</c:v>
                </c:pt>
                <c:pt idx="6">
                  <c:v>3175.4623622091212</c:v>
                </c:pt>
                <c:pt idx="7">
                  <c:v>3220.8761511822449</c:v>
                </c:pt>
                <c:pt idx="8">
                  <c:v>3248.3789393329303</c:v>
                </c:pt>
                <c:pt idx="9">
                  <c:v>3294.520003334379</c:v>
                </c:pt>
                <c:pt idx="10">
                  <c:v>3322.0043132392393</c:v>
                </c:pt>
                <c:pt idx="11">
                  <c:v>3349.2701875389589</c:v>
                </c:pt>
                <c:pt idx="12">
                  <c:v>3396.2767431875559</c:v>
                </c:pt>
                <c:pt idx="13">
                  <c:v>3423.4454279228544</c:v>
                </c:pt>
                <c:pt idx="14">
                  <c:v>3471.1283429158011</c:v>
                </c:pt>
                <c:pt idx="15">
                  <c:v>3498.1625089199197</c:v>
                </c:pt>
                <c:pt idx="16">
                  <c:v>3546.5000113927608</c:v>
                </c:pt>
                <c:pt idx="17">
                  <c:v>3595.3717489609471</c:v>
                </c:pt>
                <c:pt idx="18">
                  <c:v>3622.2803281144425</c:v>
                </c:pt>
                <c:pt idx="19">
                  <c:v>3671.7765182056123</c:v>
                </c:pt>
                <c:pt idx="20">
                  <c:v>3698.3952389686415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28-FA1D-4DC6-AC13-75A5CBB547D1}"/>
            </c:ext>
          </c:extLst>
        </c:ser>
        <c:ser>
          <c:idx val="7"/>
          <c:order val="7"/>
          <c:tx>
            <c:strRef>
              <c:f>Chart!$C$44</c:f>
              <c:strCache>
                <c:ptCount val="1"/>
                <c:pt idx="0">
                  <c:v>Li-ion Battery (4-hr)</c:v>
                </c:pt>
              </c:strCache>
              <c:extLst xmlns:c15="http://schemas.microsoft.com/office/drawing/2012/chart"/>
            </c:strRef>
          </c:tx>
          <c:spPr>
            <a:ln w="25400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xVal>
            <c:numRef>
              <c:f>Chart!$D$36:$X$36</c:f>
              <c:numCache>
                <c:formatCode>General</c:formatCode>
                <c:ptCount val="21"/>
                <c:pt idx="0">
                  <c:v>2030</c:v>
                </c:pt>
                <c:pt idx="1">
                  <c:v>2031</c:v>
                </c:pt>
                <c:pt idx="2">
                  <c:v>2032</c:v>
                </c:pt>
                <c:pt idx="3">
                  <c:v>2033</c:v>
                </c:pt>
                <c:pt idx="4">
                  <c:v>2034</c:v>
                </c:pt>
                <c:pt idx="5">
                  <c:v>2035</c:v>
                </c:pt>
                <c:pt idx="6">
                  <c:v>2036</c:v>
                </c:pt>
                <c:pt idx="7">
                  <c:v>2037</c:v>
                </c:pt>
                <c:pt idx="8">
                  <c:v>2038</c:v>
                </c:pt>
                <c:pt idx="9">
                  <c:v>2039</c:v>
                </c:pt>
                <c:pt idx="10">
                  <c:v>2040</c:v>
                </c:pt>
                <c:pt idx="11">
                  <c:v>2041</c:v>
                </c:pt>
                <c:pt idx="12">
                  <c:v>2042</c:v>
                </c:pt>
                <c:pt idx="13">
                  <c:v>2043</c:v>
                </c:pt>
                <c:pt idx="14">
                  <c:v>2044</c:v>
                </c:pt>
                <c:pt idx="15">
                  <c:v>2045</c:v>
                </c:pt>
                <c:pt idx="16">
                  <c:v>2046</c:v>
                </c:pt>
                <c:pt idx="17">
                  <c:v>2047</c:v>
                </c:pt>
                <c:pt idx="18">
                  <c:v>2048</c:v>
                </c:pt>
                <c:pt idx="19">
                  <c:v>2049</c:v>
                </c:pt>
                <c:pt idx="20">
                  <c:v>2050</c:v>
                </c:pt>
              </c:numCache>
              <c:extLst xmlns:c15="http://schemas.microsoft.com/office/drawing/2012/chart"/>
            </c:numRef>
          </c:xVal>
          <c:yVal>
            <c:numRef>
              <c:f>Chart!$D$44:$X$44</c:f>
              <c:numCache>
                <c:formatCode>"$"#,##0</c:formatCode>
                <c:ptCount val="21"/>
                <c:pt idx="0">
                  <c:v>1914.4753532051577</c:v>
                </c:pt>
                <c:pt idx="1">
                  <c:v>1838.203141014845</c:v>
                </c:pt>
                <c:pt idx="2">
                  <c:v>1839.1214568240573</c:v>
                </c:pt>
                <c:pt idx="3">
                  <c:v>1840.0876425779077</c:v>
                </c:pt>
                <c:pt idx="4">
                  <c:v>1841.1060892471671</c:v>
                </c:pt>
                <c:pt idx="5">
                  <c:v>1842.1934860355102</c:v>
                </c:pt>
                <c:pt idx="6">
                  <c:v>1843.3297492125319</c:v>
                </c:pt>
                <c:pt idx="7">
                  <c:v>1844.5312347341217</c:v>
                </c:pt>
                <c:pt idx="8">
                  <c:v>1845.7759868105138</c:v>
                </c:pt>
                <c:pt idx="9">
                  <c:v>1847.0799062903636</c:v>
                </c:pt>
                <c:pt idx="10">
                  <c:v>1710.0645078008345</c:v>
                </c:pt>
                <c:pt idx="11">
                  <c:v>1716.4329506889721</c:v>
                </c:pt>
                <c:pt idx="12">
                  <c:v>1722.8818422235188</c:v>
                </c:pt>
                <c:pt idx="13">
                  <c:v>1729.422047707855</c:v>
                </c:pt>
                <c:pt idx="14">
                  <c:v>1736.0503073811192</c:v>
                </c:pt>
                <c:pt idx="15">
                  <c:v>1742.7628132833593</c:v>
                </c:pt>
                <c:pt idx="16">
                  <c:v>1749.5705016530874</c:v>
                </c:pt>
                <c:pt idx="17">
                  <c:v>1756.4849168337289</c:v>
                </c:pt>
                <c:pt idx="18">
                  <c:v>1763.4703981142723</c:v>
                </c:pt>
                <c:pt idx="19">
                  <c:v>1770.5694380198754</c:v>
                </c:pt>
                <c:pt idx="20">
                  <c:v>1777.7447495509875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29-FA1D-4DC6-AC13-75A5CBB547D1}"/>
            </c:ext>
          </c:extLst>
        </c:ser>
        <c:ser>
          <c:idx val="8"/>
          <c:order val="8"/>
          <c:tx>
            <c:strRef>
              <c:f>Chart!$C$45</c:f>
              <c:strCache>
                <c:ptCount val="1"/>
                <c:pt idx="0">
                  <c:v>Li-ion Battery (8-hr)</c:v>
                </c:pt>
              </c:strCache>
              <c:extLst xmlns:c15="http://schemas.microsoft.com/office/drawing/2012/chart"/>
            </c:strRef>
          </c:tx>
          <c:spPr>
            <a:ln w="25400" cap="rnd">
              <a:solidFill>
                <a:srgbClr val="8E9BE3"/>
              </a:solidFill>
              <a:round/>
            </a:ln>
            <a:effectLst/>
          </c:spPr>
          <c:marker>
            <c:symbol val="none"/>
          </c:marker>
          <c:xVal>
            <c:numRef>
              <c:f>Chart!$D$36:$X$36</c:f>
              <c:numCache>
                <c:formatCode>General</c:formatCode>
                <c:ptCount val="21"/>
                <c:pt idx="0">
                  <c:v>2030</c:v>
                </c:pt>
                <c:pt idx="1">
                  <c:v>2031</c:v>
                </c:pt>
                <c:pt idx="2">
                  <c:v>2032</c:v>
                </c:pt>
                <c:pt idx="3">
                  <c:v>2033</c:v>
                </c:pt>
                <c:pt idx="4">
                  <c:v>2034</c:v>
                </c:pt>
                <c:pt idx="5">
                  <c:v>2035</c:v>
                </c:pt>
                <c:pt idx="6">
                  <c:v>2036</c:v>
                </c:pt>
                <c:pt idx="7">
                  <c:v>2037</c:v>
                </c:pt>
                <c:pt idx="8">
                  <c:v>2038</c:v>
                </c:pt>
                <c:pt idx="9">
                  <c:v>2039</c:v>
                </c:pt>
                <c:pt idx="10">
                  <c:v>2040</c:v>
                </c:pt>
                <c:pt idx="11">
                  <c:v>2041</c:v>
                </c:pt>
                <c:pt idx="12">
                  <c:v>2042</c:v>
                </c:pt>
                <c:pt idx="13">
                  <c:v>2043</c:v>
                </c:pt>
                <c:pt idx="14">
                  <c:v>2044</c:v>
                </c:pt>
                <c:pt idx="15">
                  <c:v>2045</c:v>
                </c:pt>
                <c:pt idx="16">
                  <c:v>2046</c:v>
                </c:pt>
                <c:pt idx="17">
                  <c:v>2047</c:v>
                </c:pt>
                <c:pt idx="18">
                  <c:v>2048</c:v>
                </c:pt>
                <c:pt idx="19">
                  <c:v>2049</c:v>
                </c:pt>
                <c:pt idx="20">
                  <c:v>2050</c:v>
                </c:pt>
              </c:numCache>
              <c:extLst xmlns:c15="http://schemas.microsoft.com/office/drawing/2012/chart"/>
            </c:numRef>
          </c:xVal>
          <c:yVal>
            <c:numRef>
              <c:f>Chart!$D$45:$X$45</c:f>
              <c:numCache>
                <c:formatCode>"$"#,##0</c:formatCode>
                <c:ptCount val="21"/>
                <c:pt idx="0">
                  <c:v>3446.0623345015524</c:v>
                </c:pt>
                <c:pt idx="1">
                  <c:v>3308.7724865336349</c:v>
                </c:pt>
                <c:pt idx="2">
                  <c:v>3310.4116529222511</c:v>
                </c:pt>
                <c:pt idx="3">
                  <c:v>3312.1553870574762</c:v>
                </c:pt>
                <c:pt idx="4">
                  <c:v>3313.9982115681396</c:v>
                </c:pt>
                <c:pt idx="5">
                  <c:v>3315.9458095500167</c:v>
                </c:pt>
                <c:pt idx="6">
                  <c:v>3317.9910339623784</c:v>
                </c:pt>
                <c:pt idx="7">
                  <c:v>3320.1510926962537</c:v>
                </c:pt>
                <c:pt idx="8">
                  <c:v>3322.4046248914283</c:v>
                </c:pt>
                <c:pt idx="9">
                  <c:v>3324.754505462859</c:v>
                </c:pt>
                <c:pt idx="10">
                  <c:v>3078.1215578530059</c:v>
                </c:pt>
                <c:pt idx="11">
                  <c:v>3089.5709822085482</c:v>
                </c:pt>
                <c:pt idx="12">
                  <c:v>3101.1816522608447</c:v>
                </c:pt>
                <c:pt idx="13">
                  <c:v>3112.9452433333422</c:v>
                </c:pt>
                <c:pt idx="14">
                  <c:v>3124.8817144510467</c:v>
                </c:pt>
                <c:pt idx="15">
                  <c:v>3136.9820795217133</c:v>
                </c:pt>
                <c:pt idx="16">
                  <c:v>3149.2360988994578</c:v>
                </c:pt>
                <c:pt idx="17">
                  <c:v>3161.6634704583339</c:v>
                </c:pt>
                <c:pt idx="18">
                  <c:v>3174.2530948985072</c:v>
                </c:pt>
                <c:pt idx="19">
                  <c:v>3187.0249884357763</c:v>
                </c:pt>
                <c:pt idx="20">
                  <c:v>3199.9505031555482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2A-FA1D-4DC6-AC13-75A5CBB547D1}"/>
            </c:ext>
          </c:extLst>
        </c:ser>
        <c:ser>
          <c:idx val="9"/>
          <c:order val="9"/>
          <c:tx>
            <c:strRef>
              <c:f>Chart!$C$46</c:f>
              <c:strCache>
                <c:ptCount val="1"/>
                <c:pt idx="0">
                  <c:v>Generic LDES (100-hr)</c:v>
                </c:pt>
              </c:strCache>
              <c:extLst xmlns:c15="http://schemas.microsoft.com/office/drawing/2012/chart"/>
            </c:strRef>
          </c:tx>
          <c:spPr>
            <a:ln w="25400" cap="rnd">
              <a:solidFill>
                <a:srgbClr val="FF9F88"/>
              </a:solidFill>
              <a:round/>
            </a:ln>
            <a:effectLst/>
          </c:spPr>
          <c:marker>
            <c:symbol val="none"/>
          </c:marker>
          <c:xVal>
            <c:numRef>
              <c:f>Chart!$D$36:$X$36</c:f>
              <c:numCache>
                <c:formatCode>General</c:formatCode>
                <c:ptCount val="21"/>
                <c:pt idx="0">
                  <c:v>2030</c:v>
                </c:pt>
                <c:pt idx="1">
                  <c:v>2031</c:v>
                </c:pt>
                <c:pt idx="2">
                  <c:v>2032</c:v>
                </c:pt>
                <c:pt idx="3">
                  <c:v>2033</c:v>
                </c:pt>
                <c:pt idx="4">
                  <c:v>2034</c:v>
                </c:pt>
                <c:pt idx="5">
                  <c:v>2035</c:v>
                </c:pt>
                <c:pt idx="6">
                  <c:v>2036</c:v>
                </c:pt>
                <c:pt idx="7">
                  <c:v>2037</c:v>
                </c:pt>
                <c:pt idx="8">
                  <c:v>2038</c:v>
                </c:pt>
                <c:pt idx="9">
                  <c:v>2039</c:v>
                </c:pt>
                <c:pt idx="10">
                  <c:v>2040</c:v>
                </c:pt>
                <c:pt idx="11">
                  <c:v>2041</c:v>
                </c:pt>
                <c:pt idx="12">
                  <c:v>2042</c:v>
                </c:pt>
                <c:pt idx="13">
                  <c:v>2043</c:v>
                </c:pt>
                <c:pt idx="14">
                  <c:v>2044</c:v>
                </c:pt>
                <c:pt idx="15">
                  <c:v>2045</c:v>
                </c:pt>
                <c:pt idx="16">
                  <c:v>2046</c:v>
                </c:pt>
                <c:pt idx="17">
                  <c:v>2047</c:v>
                </c:pt>
                <c:pt idx="18">
                  <c:v>2048</c:v>
                </c:pt>
                <c:pt idx="19">
                  <c:v>2049</c:v>
                </c:pt>
                <c:pt idx="20">
                  <c:v>2050</c:v>
                </c:pt>
              </c:numCache>
              <c:extLst xmlns:c15="http://schemas.microsoft.com/office/drawing/2012/chart"/>
            </c:numRef>
          </c:xVal>
          <c:yVal>
            <c:numRef>
              <c:f>Chart!$D$46:$X$46</c:f>
              <c:numCache>
                <c:formatCode>"$"#,##0</c:formatCode>
                <c:ptCount val="21"/>
                <c:pt idx="0">
                  <c:v>6880.9824443299758</c:v>
                </c:pt>
                <c:pt idx="1">
                  <c:v>6902.1955430954395</c:v>
                </c:pt>
                <c:pt idx="2">
                  <c:v>6923.4910407336247</c:v>
                </c:pt>
                <c:pt idx="3">
                  <c:v>6944.8323858352014</c:v>
                </c:pt>
                <c:pt idx="4">
                  <c:v>6966.2519922151523</c:v>
                </c:pt>
                <c:pt idx="5">
                  <c:v>6987.7350275863619</c:v>
                </c:pt>
                <c:pt idx="6">
                  <c:v>7009.2900066179427</c:v>
                </c:pt>
                <c:pt idx="7">
                  <c:v>7030.8998980513579</c:v>
                </c:pt>
                <c:pt idx="8">
                  <c:v>7052.5849514819274</c:v>
                </c:pt>
                <c:pt idx="9">
                  <c:v>7074.3264483787916</c:v>
                </c:pt>
                <c:pt idx="10">
                  <c:v>7096.1443909562377</c:v>
                </c:pt>
                <c:pt idx="11">
                  <c:v>7118.032051680425</c:v>
                </c:pt>
                <c:pt idx="12">
                  <c:v>7139.9815486594898</c:v>
                </c:pt>
                <c:pt idx="13">
                  <c:v>7161.9982109493876</c:v>
                </c:pt>
                <c:pt idx="14">
                  <c:v>7184.0872105455819</c:v>
                </c:pt>
                <c:pt idx="15">
                  <c:v>7206.2385094857573</c:v>
                </c:pt>
                <c:pt idx="16">
                  <c:v>7228.4559818370572</c:v>
                </c:pt>
                <c:pt idx="17">
                  <c:v>7250.7588560724744</c:v>
                </c:pt>
                <c:pt idx="18">
                  <c:v>7273.1194623181373</c:v>
                </c:pt>
                <c:pt idx="19">
                  <c:v>7295.5397994000677</c:v>
                </c:pt>
                <c:pt idx="20">
                  <c:v>7318.0380345721715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2B-FA1D-4DC6-AC13-75A5CBB547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77441264"/>
        <c:axId val="594341328"/>
        <c:extLst/>
      </c:scatterChart>
      <c:valAx>
        <c:axId val="1177441264"/>
        <c:scaling>
          <c:orientation val="minMax"/>
          <c:max val="2050"/>
          <c:min val="203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4341328"/>
        <c:crosses val="autoZero"/>
        <c:crossBetween val="midCat"/>
        <c:majorUnit val="5"/>
      </c:valAx>
      <c:valAx>
        <c:axId val="594341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strRef>
              <c:f>Chart!$C$4</c:f>
              <c:strCache>
                <c:ptCount val="1"/>
                <c:pt idx="0">
                  <c:v>Nominal $/kW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74412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792480</xdr:colOff>
      <xdr:row>3</xdr:row>
      <xdr:rowOff>35560</xdr:rowOff>
    </xdr:from>
    <xdr:to>
      <xdr:col>15</xdr:col>
      <xdr:colOff>520700</xdr:colOff>
      <xdr:row>34</xdr:row>
      <xdr:rowOff>122555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3</xdr:row>
      <xdr:rowOff>127000</xdr:rowOff>
    </xdr:from>
    <xdr:to>
      <xdr:col>1</xdr:col>
      <xdr:colOff>796925</xdr:colOff>
      <xdr:row>5</xdr:row>
      <xdr:rowOff>149225</xdr:rowOff>
    </xdr:to>
    <xdr:sp macro="" textlink="">
      <xdr:nvSpPr>
        <xdr:cNvPr id="65537" name="cmd_collapse" hidden="1">
          <a:extLst>
            <a:ext uri="{63B3BB69-23CF-44E3-9099-C40C66FF867C}">
              <a14:compatExt xmlns:a14="http://schemas.microsoft.com/office/drawing/2010/main" spid="_x0000_s65537"/>
            </a:ext>
            <a:ext uri="{FF2B5EF4-FFF2-40B4-BE49-F238E27FC236}">
              <a16:creationId xmlns:a16="http://schemas.microsoft.com/office/drawing/2014/main" id="{00000000-0008-0000-0400-0000010001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889000</xdr:colOff>
      <xdr:row>3</xdr:row>
      <xdr:rowOff>127000</xdr:rowOff>
    </xdr:from>
    <xdr:to>
      <xdr:col>1</xdr:col>
      <xdr:colOff>2016125</xdr:colOff>
      <xdr:row>5</xdr:row>
      <xdr:rowOff>149225</xdr:rowOff>
    </xdr:to>
    <xdr:sp macro="" textlink="">
      <xdr:nvSpPr>
        <xdr:cNvPr id="65538" name="cmd_expand" hidden="1">
          <a:extLst>
            <a:ext uri="{63B3BB69-23CF-44E3-9099-C40C66FF867C}">
              <a14:compatExt xmlns:a14="http://schemas.microsoft.com/office/drawing/2010/main" spid="_x0000_s65538"/>
            </a:ext>
            <a:ext uri="{FF2B5EF4-FFF2-40B4-BE49-F238E27FC236}">
              <a16:creationId xmlns:a16="http://schemas.microsoft.com/office/drawing/2014/main" id="{00000000-0008-0000-0400-0000020001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E3 Bright Arial">
  <a:themeElements>
    <a:clrScheme name="E3 Bright">
      <a:dk1>
        <a:srgbClr val="000000"/>
      </a:dk1>
      <a:lt1>
        <a:sysClr val="window" lastClr="FFFFFF"/>
      </a:lt1>
      <a:dk2>
        <a:srgbClr val="034E6E"/>
      </a:dk2>
      <a:lt2>
        <a:srgbClr val="EEECE1"/>
      </a:lt2>
      <a:accent1>
        <a:srgbClr val="6EA1B6"/>
      </a:accent1>
      <a:accent2>
        <a:srgbClr val="FFB700"/>
      </a:accent2>
      <a:accent3>
        <a:srgbClr val="FF5F39"/>
      </a:accent3>
      <a:accent4>
        <a:srgbClr val="30D773"/>
      </a:accent4>
      <a:accent5>
        <a:srgbClr val="FF8700"/>
      </a:accent5>
      <a:accent6>
        <a:srgbClr val="4458D2"/>
      </a:accent6>
      <a:hlink>
        <a:srgbClr val="6565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bls.gov/regions/mid-atlantic/data/consumerpriceindexannualandsemiannual_table.htm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atb.nrel.gov/electricity/2024/technologies" TargetMode="External"/><Relationship Id="rId7" Type="http://schemas.openxmlformats.org/officeDocument/2006/relationships/hyperlink" Target="https://halcyon.io/" TargetMode="External"/><Relationship Id="rId2" Type="http://schemas.openxmlformats.org/officeDocument/2006/relationships/hyperlink" Target="https://atb.nrel.gov/electricity/2024/technologies" TargetMode="External"/><Relationship Id="rId1" Type="http://schemas.openxmlformats.org/officeDocument/2006/relationships/hyperlink" Target="https://www.pnnl.gov/projects/esgc-cost-performance/" TargetMode="External"/><Relationship Id="rId6" Type="http://schemas.openxmlformats.org/officeDocument/2006/relationships/hyperlink" Target="https://halcyon.io/" TargetMode="External"/><Relationship Id="rId5" Type="http://schemas.openxmlformats.org/officeDocument/2006/relationships/hyperlink" Target="https://atb.nrel.gov/electricity/2024/technologies" TargetMode="External"/><Relationship Id="rId4" Type="http://schemas.openxmlformats.org/officeDocument/2006/relationships/hyperlink" Target="https://atb.nrel.gov/electricity/2024/technologi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840CB-DE8F-4C38-8C69-C2BC53C873B2}">
  <sheetPr codeName="Sheet31">
    <tabColor theme="3" tint="0.59999389629810485"/>
  </sheetPr>
  <dimension ref="B2:X94"/>
  <sheetViews>
    <sheetView showGridLines="0" zoomScaleNormal="100" workbookViewId="0">
      <selection activeCell="W13" sqref="W13"/>
    </sheetView>
  </sheetViews>
  <sheetFormatPr defaultColWidth="9" defaultRowHeight="11.5" x14ac:dyDescent="0.25"/>
  <cols>
    <col min="1" max="1" width="2" customWidth="1"/>
    <col min="2" max="2" width="13.19921875" bestFit="1" customWidth="1"/>
    <col min="3" max="3" width="43" bestFit="1" customWidth="1"/>
    <col min="4" max="12" width="9.796875" bestFit="1" customWidth="1"/>
    <col min="13" max="24" width="9" bestFit="1" customWidth="1"/>
  </cols>
  <sheetData>
    <row r="2" spans="2:3" x14ac:dyDescent="0.25">
      <c r="B2" s="2" t="s">
        <v>0</v>
      </c>
      <c r="C2" s="11" t="s">
        <v>43</v>
      </c>
    </row>
    <row r="3" spans="2:3" x14ac:dyDescent="0.25">
      <c r="B3" s="2" t="s">
        <v>2</v>
      </c>
      <c r="C3" s="28" t="s">
        <v>3</v>
      </c>
    </row>
    <row r="4" spans="2:3" x14ac:dyDescent="0.25">
      <c r="C4" t="str">
        <f>_xlfn.CONCAT($C$3," "&amp;MID(C2,FIND("(",C2)+1,FIND(")",C2)-FIND("(",C2)-1))</f>
        <v>Nominal $/kW</v>
      </c>
    </row>
    <row r="36" spans="3:24" ht="13" x14ac:dyDescent="0.25">
      <c r="C36" s="3" t="s">
        <v>4</v>
      </c>
      <c r="D36" s="3" cm="1">
        <f t="array" ref="D36:X36">TRANSPOSE(YearsToRun)</f>
        <v>2030</v>
      </c>
      <c r="E36" s="3">
        <v>2031</v>
      </c>
      <c r="F36" s="3">
        <v>2032</v>
      </c>
      <c r="G36" s="3">
        <v>2033</v>
      </c>
      <c r="H36" s="3">
        <v>2034</v>
      </c>
      <c r="I36" s="3">
        <v>2035</v>
      </c>
      <c r="J36" s="3">
        <v>2036</v>
      </c>
      <c r="K36" s="3">
        <v>2037</v>
      </c>
      <c r="L36" s="3">
        <v>2038</v>
      </c>
      <c r="M36" s="3">
        <v>2039</v>
      </c>
      <c r="N36" s="3">
        <v>2040</v>
      </c>
      <c r="O36" s="3">
        <v>2041</v>
      </c>
      <c r="P36" s="3">
        <v>2042</v>
      </c>
      <c r="Q36" s="3">
        <v>2043</v>
      </c>
      <c r="R36" s="3">
        <v>2044</v>
      </c>
      <c r="S36" s="3">
        <v>2045</v>
      </c>
      <c r="T36" s="3">
        <v>2046</v>
      </c>
      <c r="U36" s="3">
        <v>2047</v>
      </c>
      <c r="V36" s="3">
        <v>2048</v>
      </c>
      <c r="W36" s="3">
        <v>2049</v>
      </c>
      <c r="X36" s="3">
        <v>2050</v>
      </c>
    </row>
    <row r="37" spans="3:24" x14ac:dyDescent="0.25">
      <c r="C37" s="2" t="str" cm="1">
        <f t="array" ref="C37:C46">TRANSPOSE(tableResources)</f>
        <v>Residential PV (17% CF)</v>
      </c>
      <c r="D37" s="27" cm="1">
        <f t="array" aca="1" ref="D37:D46" ca="1">TRANSPOSE(INDEX(INDIRECT(INDEX(Lists!$E:$E,MATCH($C$2,Lists!$D:$D,0))),MATCH(D$36,YearsToRun,0),))*IF(AND(LEFT($C$2,7)&lt;&gt;"Nominal",LEFT($C$2,7)&lt;&gt;"Implied"),IF($C$3="Nominal",INDEX(Inflation!$C:$C,MATCH(D$36,Inflation!$B:$B,0)),INDEX(Inflation!$C:$C,MATCH($C$3,Inflation!$B:$B,0)))/INDEX(Inflation!$C:$C,MATCH(2025,Inflation!$B:$B,0)),1)</f>
        <v>4813.5303752218033</v>
      </c>
      <c r="E37" s="27" cm="1">
        <f t="array" aca="1" ref="E37:E46" ca="1">TRANSPOSE(INDEX(INDIRECT(INDEX(Lists!$E:$E,MATCH($C$2,Lists!$D:$D,0))),MATCH(E$36,YearsToRun,0),))*IF(AND(LEFT($C$2,7)&lt;&gt;"Nominal",LEFT($C$2,7)&lt;&gt;"Implied"),IF($C$3="Nominal",INDEX(Inflation!$C:$C,MATCH(E$36,Inflation!$B:$B,0)),INDEX(Inflation!$C:$C,MATCH($C$3,Inflation!$B:$B,0)))/INDEX(Inflation!$C:$C,MATCH(2025,Inflation!$B:$B,0)),1)</f>
        <v>3216.8270271638376</v>
      </c>
      <c r="F37" s="27" cm="1">
        <f t="array" aca="1" ref="F37:F46" ca="1">TRANSPOSE(INDEX(INDIRECT(INDEX(Lists!$E:$E,MATCH($C$2,Lists!$D:$D,0))),MATCH(F$36,YearsToRun,0),))*IF(AND(LEFT($C$2,7)&lt;&gt;"Nominal",LEFT($C$2,7)&lt;&gt;"Implied"),IF($C$3="Nominal",INDEX(Inflation!$C:$C,MATCH(F$36,Inflation!$B:$B,0)),INDEX(Inflation!$C:$C,MATCH($C$3,Inflation!$B:$B,0)))/INDEX(Inflation!$C:$C,MATCH(2025,Inflation!$B:$B,0)),1)</f>
        <v>3149.2103317881515</v>
      </c>
      <c r="G37" s="27" cm="1">
        <f t="array" aca="1" ref="G37:G46" ca="1">TRANSPOSE(INDEX(INDIRECT(INDEX(Lists!$E:$E,MATCH($C$2,Lists!$D:$D,0))),MATCH(G$36,YearsToRun,0),))*IF(AND(LEFT($C$2,7)&lt;&gt;"Nominal",LEFT($C$2,7)&lt;&gt;"Implied"),IF($C$3="Nominal",INDEX(Inflation!$C:$C,MATCH(G$36,Inflation!$B:$B,0)),INDEX(Inflation!$C:$C,MATCH($C$3,Inflation!$B:$B,0)))/INDEX(Inflation!$C:$C,MATCH(2025,Inflation!$B:$B,0)),1)</f>
        <v>3077.6022377865725</v>
      </c>
      <c r="H37" s="27" cm="1">
        <f t="array" aca="1" ref="H37:H46" ca="1">TRANSPOSE(INDEX(INDIRECT(INDEX(Lists!$E:$E,MATCH($C$2,Lists!$D:$D,0))),MATCH(H$36,YearsToRun,0),))*IF(AND(LEFT($C$2,7)&lt;&gt;"Nominal",LEFT($C$2,7)&lt;&gt;"Implied"),IF($C$3="Nominal",INDEX(Inflation!$C:$C,MATCH(H$36,Inflation!$B:$B,0)),INDEX(Inflation!$C:$C,MATCH($C$3,Inflation!$B:$B,0)))/INDEX(Inflation!$C:$C,MATCH(2025,Inflation!$B:$B,0)),1)</f>
        <v>3001.870135892214</v>
      </c>
      <c r="I37" s="27" cm="1">
        <f t="array" aca="1" ref="I37:I46" ca="1">TRANSPOSE(INDEX(INDIRECT(INDEX(Lists!$E:$E,MATCH($C$2,Lists!$D:$D,0))),MATCH(I$36,YearsToRun,0),))*IF(AND(LEFT($C$2,7)&lt;&gt;"Nominal",LEFT($C$2,7)&lt;&gt;"Implied"),IF($C$3="Nominal",INDEX(Inflation!$C:$C,MATCH(I$36,Inflation!$B:$B,0)),INDEX(Inflation!$C:$C,MATCH($C$3,Inflation!$B:$B,0)))/INDEX(Inflation!$C:$C,MATCH(2025,Inflation!$B:$B,0)),1)</f>
        <v>2921.8777090269673</v>
      </c>
      <c r="J37" s="27" cm="1">
        <f t="array" aca="1" ref="J37:J46" ca="1">TRANSPOSE(INDEX(INDIRECT(INDEX(Lists!$E:$E,MATCH($C$2,Lists!$D:$D,0))),MATCH(J$36,YearsToRun,0),))*IF(AND(LEFT($C$2,7)&lt;&gt;"Nominal",LEFT($C$2,7)&lt;&gt;"Implied"),IF($C$3="Nominal",INDEX(Inflation!$C:$C,MATCH(J$36,Inflation!$B:$B,0)),INDEX(Inflation!$C:$C,MATCH($C$3,Inflation!$B:$B,0)))/INDEX(Inflation!$C:$C,MATCH(2025,Inflation!$B:$B,0)),1)</f>
        <v>2922.5921569955094</v>
      </c>
      <c r="K37" s="27" cm="1">
        <f t="array" aca="1" ref="K37:K46" ca="1">TRANSPOSE(INDEX(INDIRECT(INDEX(Lists!$E:$E,MATCH($C$2,Lists!$D:$D,0))),MATCH(K$36,YearsToRun,0),))*IF(AND(LEFT($C$2,7)&lt;&gt;"Nominal",LEFT($C$2,7)&lt;&gt;"Implied"),IF($C$3="Nominal",INDEX(Inflation!$C:$C,MATCH(K$36,Inflation!$B:$B,0)),INDEX(Inflation!$C:$C,MATCH($C$3,Inflation!$B:$B,0)))/INDEX(Inflation!$C:$C,MATCH(2025,Inflation!$B:$B,0)),1)</f>
        <v>2922.1536072362687</v>
      </c>
      <c r="L37" s="27" cm="1">
        <f t="array" aca="1" ref="L37:L46" ca="1">TRANSPOSE(INDEX(INDIRECT(INDEX(Lists!$E:$E,MATCH($C$2,Lists!$D:$D,0))),MATCH(L$36,YearsToRun,0),))*IF(AND(LEFT($C$2,7)&lt;&gt;"Nominal",LEFT($C$2,7)&lt;&gt;"Implied"),IF($C$3="Nominal",INDEX(Inflation!$C:$C,MATCH(L$36,Inflation!$B:$B,0)),INDEX(Inflation!$C:$C,MATCH($C$3,Inflation!$B:$B,0)))/INDEX(Inflation!$C:$C,MATCH(2025,Inflation!$B:$B,0)),1)</f>
        <v>2920.5284786238603</v>
      </c>
      <c r="M37" s="27" cm="1">
        <f t="array" aca="1" ref="M37:M46" ca="1">TRANSPOSE(INDEX(INDIRECT(INDEX(Lists!$E:$E,MATCH($C$2,Lists!$D:$D,0))),MATCH(M$36,YearsToRun,0),))*IF(AND(LEFT($C$2,7)&lt;&gt;"Nominal",LEFT($C$2,7)&lt;&gt;"Implied"),IF($C$3="Nominal",INDEX(Inflation!$C:$C,MATCH(M$36,Inflation!$B:$B,0)),INDEX(Inflation!$C:$C,MATCH($C$3,Inflation!$B:$B,0)))/INDEX(Inflation!$C:$C,MATCH(2025,Inflation!$B:$B,0)),1)</f>
        <v>2917.6694834240602</v>
      </c>
      <c r="N37" s="27" cm="1">
        <f t="array" aca="1" ref="N37:N46" ca="1">TRANSPOSE(INDEX(INDIRECT(INDEX(Lists!$E:$E,MATCH($C$2,Lists!$D:$D,0))),MATCH(N$36,YearsToRun,0),))*IF(AND(LEFT($C$2,7)&lt;&gt;"Nominal",LEFT($C$2,7)&lt;&gt;"Implied"),IF($C$3="Nominal",INDEX(Inflation!$C:$C,MATCH(N$36,Inflation!$B:$B,0)),INDEX(Inflation!$C:$C,MATCH($C$3,Inflation!$B:$B,0)))/INDEX(Inflation!$C:$C,MATCH(2025,Inflation!$B:$B,0)),1)</f>
        <v>2913.52791702482</v>
      </c>
      <c r="O37" s="27" cm="1">
        <f t="array" aca="1" ref="O37:O46" ca="1">TRANSPOSE(INDEX(INDIRECT(INDEX(Lists!$E:$E,MATCH($C$2,Lists!$D:$D,0))),MATCH(O$36,YearsToRun,0),))*IF(AND(LEFT($C$2,7)&lt;&gt;"Nominal",LEFT($C$2,7)&lt;&gt;"Implied"),IF($C$3="Nominal",INDEX(Inflation!$C:$C,MATCH(O$36,Inflation!$B:$B,0)),INDEX(Inflation!$C:$C,MATCH($C$3,Inflation!$B:$B,0)))/INDEX(Inflation!$C:$C,MATCH(2025,Inflation!$B:$B,0)),1)</f>
        <v>2908.0675018955744</v>
      </c>
      <c r="P37" s="27" cm="1">
        <f t="array" aca="1" ref="P37:P46" ca="1">TRANSPOSE(INDEX(INDIRECT(INDEX(Lists!$E:$E,MATCH($C$2,Lists!$D:$D,0))),MATCH(P$36,YearsToRun,0),))*IF(AND(LEFT($C$2,7)&lt;&gt;"Nominal",LEFT($C$2,7)&lt;&gt;"Implied"),IF($C$3="Nominal",INDEX(Inflation!$C:$C,MATCH(P$36,Inflation!$B:$B,0)),INDEX(Inflation!$C:$C,MATCH($C$3,Inflation!$B:$B,0)))/INDEX(Inflation!$C:$C,MATCH(2025,Inflation!$B:$B,0)),1)</f>
        <v>2901.2090996406278</v>
      </c>
      <c r="Q37" s="27" cm="1">
        <f t="array" aca="1" ref="Q37:Q46" ca="1">TRANSPOSE(INDEX(INDIRECT(INDEX(Lists!$E:$E,MATCH($C$2,Lists!$D:$D,0))),MATCH(Q$36,YearsToRun,0),))*IF(AND(LEFT($C$2,7)&lt;&gt;"Nominal",LEFT($C$2,7)&lt;&gt;"Implied"),IF($C$3="Nominal",INDEX(Inflation!$C:$C,MATCH(Q$36,Inflation!$B:$B,0)),INDEX(Inflation!$C:$C,MATCH($C$3,Inflation!$B:$B,0)))/INDEX(Inflation!$C:$C,MATCH(2025,Inflation!$B:$B,0)),1)</f>
        <v>2892.9131342947253</v>
      </c>
      <c r="R37" s="27" cm="1">
        <f t="array" aca="1" ref="R37:R46" ca="1">TRANSPOSE(INDEX(INDIRECT(INDEX(Lists!$E:$E,MATCH($C$2,Lists!$D:$D,0))),MATCH(R$36,YearsToRun,0),))*IF(AND(LEFT($C$2,7)&lt;&gt;"Nominal",LEFT($C$2,7)&lt;&gt;"Implied"),IF($C$3="Nominal",INDEX(Inflation!$C:$C,MATCH(R$36,Inflation!$B:$B,0)),INDEX(Inflation!$C:$C,MATCH($C$3,Inflation!$B:$B,0)))/INDEX(Inflation!$C:$C,MATCH(2025,Inflation!$B:$B,0)),1)</f>
        <v>2883.1248466951301</v>
      </c>
      <c r="S37" s="27" cm="1">
        <f t="array" aca="1" ref="S37:S46" ca="1">TRANSPOSE(INDEX(INDIRECT(INDEX(Lists!$E:$E,MATCH($C$2,Lists!$D:$D,0))),MATCH(S$36,YearsToRun,0),))*IF(AND(LEFT($C$2,7)&lt;&gt;"Nominal",LEFT($C$2,7)&lt;&gt;"Implied"),IF($C$3="Nominal",INDEX(Inflation!$C:$C,MATCH(S$36,Inflation!$B:$B,0)),INDEX(Inflation!$C:$C,MATCH($C$3,Inflation!$B:$B,0)))/INDEX(Inflation!$C:$C,MATCH(2025,Inflation!$B:$B,0)),1)</f>
        <v>2871.7878623378333</v>
      </c>
      <c r="T37" s="27" cm="1">
        <f t="array" aca="1" ref="T37:T46" ca="1">TRANSPOSE(INDEX(INDIRECT(INDEX(Lists!$E:$E,MATCH($C$2,Lists!$D:$D,0))),MATCH(T$36,YearsToRun,0),))*IF(AND(LEFT($C$2,7)&lt;&gt;"Nominal",LEFT($C$2,7)&lt;&gt;"Implied"),IF($C$3="Nominal",INDEX(Inflation!$C:$C,MATCH(T$36,Inflation!$B:$B,0)),INDEX(Inflation!$C:$C,MATCH($C$3,Inflation!$B:$B,0)))/INDEX(Inflation!$C:$C,MATCH(2025,Inflation!$B:$B,0)),1)</f>
        <v>2858.8594752074005</v>
      </c>
      <c r="U37" s="27" cm="1">
        <f t="array" aca="1" ref="U37:U46" ca="1">TRANSPOSE(INDEX(INDIRECT(INDEX(Lists!$E:$E,MATCH($C$2,Lists!$D:$D,0))),MATCH(U$36,YearsToRun,0),))*IF(AND(LEFT($C$2,7)&lt;&gt;"Nominal",LEFT($C$2,7)&lt;&gt;"Implied"),IF($C$3="Nominal",INDEX(Inflation!$C:$C,MATCH(U$36,Inflation!$B:$B,0)),INDEX(Inflation!$C:$C,MATCH($C$3,Inflation!$B:$B,0)))/INDEX(Inflation!$C:$C,MATCH(2025,Inflation!$B:$B,0)),1)</f>
        <v>2844.2496043761848</v>
      </c>
      <c r="V37" s="27" cm="1">
        <f t="array" aca="1" ref="V37:V46" ca="1">TRANSPOSE(INDEX(INDIRECT(INDEX(Lists!$E:$E,MATCH($C$2,Lists!$D:$D,0))),MATCH(V$36,YearsToRun,0),))*IF(AND(LEFT($C$2,7)&lt;&gt;"Nominal",LEFT($C$2,7)&lt;&gt;"Implied"),IF($C$3="Nominal",INDEX(Inflation!$C:$C,MATCH(V$36,Inflation!$B:$B,0)),INDEX(Inflation!$C:$C,MATCH($C$3,Inflation!$B:$B,0)))/INDEX(Inflation!$C:$C,MATCH(2025,Inflation!$B:$B,0)),1)</f>
        <v>2827.9117949216375</v>
      </c>
      <c r="W37" s="27" cm="1">
        <f t="array" aca="1" ref="W37:W46" ca="1">TRANSPOSE(INDEX(INDIRECT(INDEX(Lists!$E:$E,MATCH($C$2,Lists!$D:$D,0))),MATCH(W$36,YearsToRun,0),))*IF(AND(LEFT($C$2,7)&lt;&gt;"Nominal",LEFT($C$2,7)&lt;&gt;"Implied"),IF($C$3="Nominal",INDEX(Inflation!$C:$C,MATCH(W$36,Inflation!$B:$B,0)),INDEX(Inflation!$C:$C,MATCH($C$3,Inflation!$B:$B,0)))/INDEX(Inflation!$C:$C,MATCH(2025,Inflation!$B:$B,0)),1)</f>
        <v>2809.7827732471578</v>
      </c>
      <c r="X37" s="27" cm="1">
        <f t="array" aca="1" ref="X37:X46" ca="1">TRANSPOSE(INDEX(INDIRECT(INDEX(Lists!$E:$E,MATCH($C$2,Lists!$D:$D,0))),MATCH(X$36,YearsToRun,0),))*IF(AND(LEFT($C$2,7)&lt;&gt;"Nominal",LEFT($C$2,7)&lt;&gt;"Implied"),IF($C$3="Nominal",INDEX(Inflation!$C:$C,MATCH(X$36,Inflation!$B:$B,0)),INDEX(Inflation!$C:$C,MATCH($C$3,Inflation!$B:$B,0)))/INDEX(Inflation!$C:$C,MATCH(2025,Inflation!$B:$B,0)),1)</f>
        <v>2789.7974259877296</v>
      </c>
    </row>
    <row r="38" spans="3:24" x14ac:dyDescent="0.25">
      <c r="C38" s="2" t="str">
        <v>Utility PV (25% CF)</v>
      </c>
      <c r="D38" s="27">
        <f ca="1"/>
        <v>2682.9539190376108</v>
      </c>
      <c r="E38" s="27">
        <f ca="1"/>
        <v>1465.9117169725614</v>
      </c>
      <c r="F38" s="27">
        <f ca="1"/>
        <v>1448.0009145825668</v>
      </c>
      <c r="G38" s="27">
        <f ca="1"/>
        <v>1430.3749358578425</v>
      </c>
      <c r="H38" s="27">
        <f ca="1"/>
        <v>1413.0357509866508</v>
      </c>
      <c r="I38" s="27">
        <f ca="1"/>
        <v>1395.959343364957</v>
      </c>
      <c r="J38" s="27">
        <f ca="1"/>
        <v>1379.1685834472719</v>
      </c>
      <c r="K38" s="27">
        <f ca="1"/>
        <v>1362.6354586935081</v>
      </c>
      <c r="L38" s="27">
        <f ca="1"/>
        <v>1346.3544195834627</v>
      </c>
      <c r="M38" s="27">
        <f ca="1"/>
        <v>1330.3447790036189</v>
      </c>
      <c r="N38" s="27">
        <f ca="1"/>
        <v>1314.5716020238292</v>
      </c>
      <c r="O38" s="27">
        <f ca="1"/>
        <v>1299.0512954254775</v>
      </c>
      <c r="P38" s="27">
        <f ca="1"/>
        <v>1283.7861239408912</v>
      </c>
      <c r="Q38" s="27">
        <f ca="1"/>
        <v>1268.7483239136468</v>
      </c>
      <c r="R38" s="27">
        <f ca="1"/>
        <v>1253.9360540724913</v>
      </c>
      <c r="S38" s="27">
        <f ca="1"/>
        <v>1239.3611098387241</v>
      </c>
      <c r="T38" s="27">
        <f ca="1"/>
        <v>1225.0196758396885</v>
      </c>
      <c r="U38" s="27">
        <f ca="1"/>
        <v>1210.8907518284589</v>
      </c>
      <c r="V38" s="27">
        <f ca="1"/>
        <v>1196.9663758178515</v>
      </c>
      <c r="W38" s="27">
        <f ca="1"/>
        <v>1183.2693109074405</v>
      </c>
      <c r="X38" s="27">
        <f ca="1"/>
        <v>1169.7898223216114</v>
      </c>
    </row>
    <row r="39" spans="3:24" x14ac:dyDescent="0.25">
      <c r="C39" s="2" t="str">
        <v>Onshore Wind (38% CF)</v>
      </c>
      <c r="D39" s="27">
        <f ca="1"/>
        <v>1874.0596685190599</v>
      </c>
      <c r="E39" s="27">
        <f ca="1"/>
        <v>1830.1974860808634</v>
      </c>
      <c r="F39" s="27">
        <f ca="1"/>
        <v>1834.6262189454801</v>
      </c>
      <c r="G39" s="27">
        <f ca="1"/>
        <v>1839.1398094748279</v>
      </c>
      <c r="H39" s="27">
        <f ca="1"/>
        <v>1843.7526762292421</v>
      </c>
      <c r="I39" s="27">
        <f ca="1"/>
        <v>1848.4553833443313</v>
      </c>
      <c r="J39" s="27">
        <f ca="1"/>
        <v>1853.2499258192115</v>
      </c>
      <c r="K39" s="27">
        <f ca="1"/>
        <v>1858.1380959854282</v>
      </c>
      <c r="L39" s="27">
        <f ca="1"/>
        <v>1863.1214646423866</v>
      </c>
      <c r="M39" s="27">
        <f ca="1"/>
        <v>1868.1880185442274</v>
      </c>
      <c r="N39" s="27">
        <f ca="1"/>
        <v>1873.3516338680233</v>
      </c>
      <c r="O39" s="27">
        <f ca="1"/>
        <v>1878.6130776867906</v>
      </c>
      <c r="P39" s="27">
        <f ca="1"/>
        <v>1883.9728095222661</v>
      </c>
      <c r="Q39" s="27">
        <f ca="1"/>
        <v>1889.430957195143</v>
      </c>
      <c r="R39" s="27">
        <f ca="1"/>
        <v>1894.9725600988593</v>
      </c>
      <c r="S39" s="27">
        <f ca="1"/>
        <v>1900.6261735719791</v>
      </c>
      <c r="T39" s="27">
        <f ca="1"/>
        <v>1906.3610041533377</v>
      </c>
      <c r="U39" s="27">
        <f ca="1"/>
        <v>1912.2059333843736</v>
      </c>
      <c r="V39" s="27">
        <f ca="1"/>
        <v>1918.1439989326718</v>
      </c>
      <c r="W39" s="27">
        <f ca="1"/>
        <v>1924.189025950224</v>
      </c>
      <c r="X39" s="27">
        <f ca="1"/>
        <v>1930.3224242147589</v>
      </c>
    </row>
    <row r="40" spans="3:24" x14ac:dyDescent="0.25">
      <c r="C40" s="2" t="str">
        <v>Nuclear LWR (93% CF)</v>
      </c>
      <c r="D40" s="27">
        <f ca="1"/>
        <v>10513.102067586728</v>
      </c>
      <c r="E40" s="27">
        <f ca="1"/>
        <v>10627.569558007233</v>
      </c>
      <c r="F40" s="27">
        <f ca="1"/>
        <v>10745.02401761205</v>
      </c>
      <c r="G40" s="27">
        <f ca="1"/>
        <v>10862.937475691642</v>
      </c>
      <c r="H40" s="27">
        <f ca="1"/>
        <v>10981.269462487377</v>
      </c>
      <c r="I40" s="27">
        <f ca="1"/>
        <v>11099.977227195153</v>
      </c>
      <c r="J40" s="27">
        <f ca="1"/>
        <v>11013.206559943319</v>
      </c>
      <c r="K40" s="27">
        <f ca="1"/>
        <v>10918.512250547619</v>
      </c>
      <c r="L40" s="27">
        <f ca="1"/>
        <v>10815.624886152114</v>
      </c>
      <c r="M40" s="27">
        <f ca="1"/>
        <v>10704.254622280569</v>
      </c>
      <c r="N40" s="27">
        <f ca="1"/>
        <v>10584.103297899701</v>
      </c>
      <c r="O40" s="27">
        <f ca="1"/>
        <v>10568.499973175911</v>
      </c>
      <c r="P40" s="27">
        <f ca="1"/>
        <v>10548.05303349773</v>
      </c>
      <c r="Q40" s="27">
        <f ca="1"/>
        <v>10522.546373702358</v>
      </c>
      <c r="R40" s="27">
        <f ca="1"/>
        <v>10491.814957693383</v>
      </c>
      <c r="S40" s="27">
        <f ca="1"/>
        <v>10455.630240475124</v>
      </c>
      <c r="T40" s="27">
        <f ca="1"/>
        <v>10413.81673512489</v>
      </c>
      <c r="U40" s="27">
        <f ca="1"/>
        <v>10366.132804393827</v>
      </c>
      <c r="V40" s="27">
        <f ca="1"/>
        <v>10312.375989739472</v>
      </c>
      <c r="W40" s="27">
        <f ca="1"/>
        <v>10252.33871402387</v>
      </c>
      <c r="X40" s="27">
        <f ca="1"/>
        <v>10185.758406944129</v>
      </c>
    </row>
    <row r="41" spans="3:24" x14ac:dyDescent="0.25">
      <c r="C41" s="2" t="str">
        <v>Nuclear SMR (93% CF)</v>
      </c>
      <c r="D41" s="27">
        <f ca="1"/>
        <v>13384.547148103728</v>
      </c>
      <c r="E41" s="27">
        <f ca="1"/>
        <v>13137.131704680614</v>
      </c>
      <c r="F41" s="27">
        <f ca="1"/>
        <v>12877.799502364567</v>
      </c>
      <c r="G41" s="27">
        <f ca="1"/>
        <v>12602.839159274008</v>
      </c>
      <c r="H41" s="27">
        <f ca="1"/>
        <v>12311.729282658878</v>
      </c>
      <c r="I41" s="27">
        <f ca="1"/>
        <v>12003.933875315437</v>
      </c>
      <c r="J41" s="27">
        <f ca="1"/>
        <v>11773.099631875511</v>
      </c>
      <c r="K41" s="27">
        <f ca="1"/>
        <v>11528.217620584952</v>
      </c>
      <c r="L41" s="27">
        <f ca="1"/>
        <v>11268.831088990022</v>
      </c>
      <c r="M41" s="27">
        <f ca="1"/>
        <v>10994.457809083055</v>
      </c>
      <c r="N41" s="27">
        <f ca="1"/>
        <v>10704.602065544217</v>
      </c>
      <c r="O41" s="27">
        <f ca="1"/>
        <v>10606.730228226153</v>
      </c>
      <c r="P41" s="27">
        <f ca="1"/>
        <v>10500.661676589152</v>
      </c>
      <c r="Q41" s="27">
        <f ca="1"/>
        <v>10386.107690795381</v>
      </c>
      <c r="R41" s="27">
        <f ca="1"/>
        <v>10262.771280899222</v>
      </c>
      <c r="S41" s="27">
        <f ca="1"/>
        <v>10130.361997550344</v>
      </c>
      <c r="T41" s="27">
        <f ca="1"/>
        <v>10103.347017710661</v>
      </c>
      <c r="U41" s="27">
        <f ca="1"/>
        <v>10071.199293878371</v>
      </c>
      <c r="V41" s="27">
        <f ca="1"/>
        <v>10033.724322285707</v>
      </c>
      <c r="W41" s="27">
        <f ca="1"/>
        <v>9990.7218721117843</v>
      </c>
      <c r="X41" s="27">
        <f ca="1"/>
        <v>9941.9858342019888</v>
      </c>
    </row>
    <row r="42" spans="3:24" x14ac:dyDescent="0.25">
      <c r="C42" s="2" t="str">
        <v>Gas CT - Frame</v>
      </c>
      <c r="D42" s="27">
        <f ca="1"/>
        <v>2305.92693786371</v>
      </c>
      <c r="E42" s="27">
        <f ca="1"/>
        <v>2323.1545142205418</v>
      </c>
      <c r="F42" s="27">
        <f ca="1"/>
        <v>2358.1181587690571</v>
      </c>
      <c r="G42" s="27">
        <f ca="1"/>
        <v>2381.8098047294229</v>
      </c>
      <c r="H42" s="27">
        <f ca="1"/>
        <v>2405.5058692646958</v>
      </c>
      <c r="I42" s="27">
        <f ca="1"/>
        <v>2441.4126828394915</v>
      </c>
      <c r="J42" s="27">
        <f ca="1"/>
        <v>2465.3336236219689</v>
      </c>
      <c r="K42" s="27">
        <f ca="1"/>
        <v>2489.2476615255237</v>
      </c>
      <c r="L42" s="27">
        <f ca="1"/>
        <v>2526.0823711259031</v>
      </c>
      <c r="M42" s="27">
        <f ca="1"/>
        <v>2550.1721788676982</v>
      </c>
      <c r="N42" s="27">
        <f ca="1"/>
        <v>2574.2151459707147</v>
      </c>
      <c r="O42" s="27">
        <f ca="1"/>
        <v>2611.9565467478842</v>
      </c>
      <c r="P42" s="27">
        <f ca="1"/>
        <v>2636.1459979589413</v>
      </c>
      <c r="Q42" s="27">
        <f ca="1"/>
        <v>2660.2726871405384</v>
      </c>
      <c r="R42" s="27">
        <f ca="1"/>
        <v>2698.8793317951695</v>
      </c>
      <c r="S42" s="27">
        <f ca="1"/>
        <v>2723.1053999300766</v>
      </c>
      <c r="T42" s="27">
        <f ca="1"/>
        <v>2747.2056325178282</v>
      </c>
      <c r="U42" s="27">
        <f ca="1"/>
        <v>2786.6730052439666</v>
      </c>
      <c r="V42" s="27">
        <f ca="1"/>
        <v>2810.8179701713975</v>
      </c>
      <c r="W42" s="27">
        <f ca="1"/>
        <v>2834.8303291405127</v>
      </c>
      <c r="X42" s="27">
        <f ca="1"/>
        <v>2875.0863055622053</v>
      </c>
    </row>
    <row r="43" spans="3:24" x14ac:dyDescent="0.25">
      <c r="C43" s="2" t="str">
        <v>Gas CCGT</v>
      </c>
      <c r="D43" s="27">
        <f ca="1"/>
        <v>2985.278870864915</v>
      </c>
      <c r="E43" s="27">
        <f ca="1"/>
        <v>3020.7169508934303</v>
      </c>
      <c r="F43" s="27">
        <f ca="1"/>
        <v>3048.3520617631202</v>
      </c>
      <c r="G43" s="27">
        <f ca="1"/>
        <v>3075.8961382010284</v>
      </c>
      <c r="H43" s="27">
        <f ca="1"/>
        <v>3120.3623064823664</v>
      </c>
      <c r="I43" s="27">
        <f ca="1"/>
        <v>3147.983973467341</v>
      </c>
      <c r="J43" s="27">
        <f ca="1"/>
        <v>3175.4623622091212</v>
      </c>
      <c r="K43" s="27">
        <f ca="1"/>
        <v>3220.8761511822449</v>
      </c>
      <c r="L43" s="27">
        <f ca="1"/>
        <v>3248.3789393329303</v>
      </c>
      <c r="M43" s="27">
        <f ca="1"/>
        <v>3294.520003334379</v>
      </c>
      <c r="N43" s="27">
        <f ca="1"/>
        <v>3322.0043132392393</v>
      </c>
      <c r="O43" s="27">
        <f ca="1"/>
        <v>3349.2701875389589</v>
      </c>
      <c r="P43" s="27">
        <f ca="1"/>
        <v>3396.2767431875559</v>
      </c>
      <c r="Q43" s="27">
        <f ca="1"/>
        <v>3423.4454279228544</v>
      </c>
      <c r="R43" s="27">
        <f ca="1"/>
        <v>3471.1283429158011</v>
      </c>
      <c r="S43" s="27">
        <f ca="1"/>
        <v>3498.1625089199197</v>
      </c>
      <c r="T43" s="27">
        <f ca="1"/>
        <v>3546.5000113927608</v>
      </c>
      <c r="U43" s="27">
        <f ca="1"/>
        <v>3595.3717489609471</v>
      </c>
      <c r="V43" s="27">
        <f ca="1"/>
        <v>3622.2803281144425</v>
      </c>
      <c r="W43" s="27">
        <f ca="1"/>
        <v>3671.7765182056123</v>
      </c>
      <c r="X43" s="27">
        <f ca="1"/>
        <v>3698.3952389686415</v>
      </c>
    </row>
    <row r="44" spans="3:24" x14ac:dyDescent="0.25">
      <c r="C44" s="2" t="str">
        <v>Li-ion Battery (4-hr)</v>
      </c>
      <c r="D44" s="27">
        <f ca="1"/>
        <v>1914.4753532051577</v>
      </c>
      <c r="E44" s="27">
        <f ca="1"/>
        <v>1838.203141014845</v>
      </c>
      <c r="F44" s="27">
        <f ca="1"/>
        <v>1839.1214568240573</v>
      </c>
      <c r="G44" s="27">
        <f ca="1"/>
        <v>1840.0876425779077</v>
      </c>
      <c r="H44" s="27">
        <f ca="1"/>
        <v>1841.1060892471671</v>
      </c>
      <c r="I44" s="27">
        <f ca="1"/>
        <v>1842.1934860355102</v>
      </c>
      <c r="J44" s="27">
        <f ca="1"/>
        <v>1843.3297492125319</v>
      </c>
      <c r="K44" s="27">
        <f ca="1"/>
        <v>1844.5312347341217</v>
      </c>
      <c r="L44" s="27">
        <f ca="1"/>
        <v>1845.7759868105138</v>
      </c>
      <c r="M44" s="27">
        <f ca="1"/>
        <v>1847.0799062903636</v>
      </c>
      <c r="N44" s="27">
        <f ca="1"/>
        <v>1710.0645078008345</v>
      </c>
      <c r="O44" s="27">
        <f ca="1"/>
        <v>1716.4329506889721</v>
      </c>
      <c r="P44" s="27">
        <f ca="1"/>
        <v>1722.8818422235188</v>
      </c>
      <c r="Q44" s="27">
        <f ca="1"/>
        <v>1729.422047707855</v>
      </c>
      <c r="R44" s="27">
        <f ca="1"/>
        <v>1736.0503073811192</v>
      </c>
      <c r="S44" s="27">
        <f ca="1"/>
        <v>1742.7628132833593</v>
      </c>
      <c r="T44" s="27">
        <f ca="1"/>
        <v>1749.5705016530874</v>
      </c>
      <c r="U44" s="27">
        <f ca="1"/>
        <v>1756.4849168337289</v>
      </c>
      <c r="V44" s="27">
        <f ca="1"/>
        <v>1763.4703981142723</v>
      </c>
      <c r="W44" s="27">
        <f ca="1"/>
        <v>1770.5694380198754</v>
      </c>
      <c r="X44" s="27">
        <f ca="1"/>
        <v>1777.7447495509875</v>
      </c>
    </row>
    <row r="45" spans="3:24" x14ac:dyDescent="0.25">
      <c r="C45" s="2" t="str">
        <v>Li-ion Battery (8-hr)</v>
      </c>
      <c r="D45" s="27">
        <f ca="1"/>
        <v>3446.0623345015524</v>
      </c>
      <c r="E45" s="27">
        <f ca="1"/>
        <v>3308.7724865336349</v>
      </c>
      <c r="F45" s="27">
        <f ca="1"/>
        <v>3310.4116529222511</v>
      </c>
      <c r="G45" s="27">
        <f ca="1"/>
        <v>3312.1553870574762</v>
      </c>
      <c r="H45" s="27">
        <f ca="1"/>
        <v>3313.9982115681396</v>
      </c>
      <c r="I45" s="27">
        <f ca="1"/>
        <v>3315.9458095500167</v>
      </c>
      <c r="J45" s="27">
        <f ca="1"/>
        <v>3317.9910339623784</v>
      </c>
      <c r="K45" s="27">
        <f ca="1"/>
        <v>3320.1510926962537</v>
      </c>
      <c r="L45" s="27">
        <f ca="1"/>
        <v>3322.4046248914283</v>
      </c>
      <c r="M45" s="27">
        <f ca="1"/>
        <v>3324.754505462859</v>
      </c>
      <c r="N45" s="27">
        <f ca="1"/>
        <v>3078.1215578530059</v>
      </c>
      <c r="O45" s="27">
        <f ca="1"/>
        <v>3089.5709822085482</v>
      </c>
      <c r="P45" s="27">
        <f ca="1"/>
        <v>3101.1816522608447</v>
      </c>
      <c r="Q45" s="27">
        <f ca="1"/>
        <v>3112.9452433333422</v>
      </c>
      <c r="R45" s="27">
        <f ca="1"/>
        <v>3124.8817144510467</v>
      </c>
      <c r="S45" s="27">
        <f ca="1"/>
        <v>3136.9820795217133</v>
      </c>
      <c r="T45" s="27">
        <f ca="1"/>
        <v>3149.2360988994578</v>
      </c>
      <c r="U45" s="27">
        <f ca="1"/>
        <v>3161.6634704583339</v>
      </c>
      <c r="V45" s="27">
        <f ca="1"/>
        <v>3174.2530948985072</v>
      </c>
      <c r="W45" s="27">
        <f ca="1"/>
        <v>3187.0249884357763</v>
      </c>
      <c r="X45" s="27">
        <f ca="1"/>
        <v>3199.9505031555482</v>
      </c>
    </row>
    <row r="46" spans="3:24" x14ac:dyDescent="0.25">
      <c r="C46" s="2" t="str">
        <v>Generic LDES (100-hr)</v>
      </c>
      <c r="D46" s="27">
        <f ca="1"/>
        <v>6880.9824443299758</v>
      </c>
      <c r="E46" s="27">
        <f ca="1"/>
        <v>6902.1955430954395</v>
      </c>
      <c r="F46" s="27">
        <f ca="1"/>
        <v>6923.4910407336247</v>
      </c>
      <c r="G46" s="27">
        <f ca="1"/>
        <v>6944.8323858352014</v>
      </c>
      <c r="H46" s="27">
        <f ca="1"/>
        <v>6966.2519922151523</v>
      </c>
      <c r="I46" s="27">
        <f ca="1"/>
        <v>6987.7350275863619</v>
      </c>
      <c r="J46" s="27">
        <f ca="1"/>
        <v>7009.2900066179427</v>
      </c>
      <c r="K46" s="27">
        <f ca="1"/>
        <v>7030.8998980513579</v>
      </c>
      <c r="L46" s="27">
        <f ca="1"/>
        <v>7052.5849514819274</v>
      </c>
      <c r="M46" s="27">
        <f ca="1"/>
        <v>7074.3264483787916</v>
      </c>
      <c r="N46" s="27">
        <f ca="1"/>
        <v>7096.1443909562377</v>
      </c>
      <c r="O46" s="27">
        <f ca="1"/>
        <v>7118.032051680425</v>
      </c>
      <c r="P46" s="27">
        <f ca="1"/>
        <v>7139.9815486594898</v>
      </c>
      <c r="Q46" s="27">
        <f ca="1"/>
        <v>7161.9982109493876</v>
      </c>
      <c r="R46" s="27">
        <f ca="1"/>
        <v>7184.0872105455819</v>
      </c>
      <c r="S46" s="27">
        <f ca="1"/>
        <v>7206.2385094857573</v>
      </c>
      <c r="T46" s="27">
        <f ca="1"/>
        <v>7228.4559818370572</v>
      </c>
      <c r="U46" s="27">
        <f ca="1"/>
        <v>7250.7588560724744</v>
      </c>
      <c r="V46" s="27">
        <f ca="1"/>
        <v>7273.1194623181373</v>
      </c>
      <c r="W46" s="27">
        <f ca="1"/>
        <v>7295.5397994000677</v>
      </c>
      <c r="X46" s="27">
        <f ca="1"/>
        <v>7318.0380345721715</v>
      </c>
    </row>
    <row r="47" spans="3:24" x14ac:dyDescent="0.25">
      <c r="C47" s="2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</row>
    <row r="48" spans="3:24" x14ac:dyDescent="0.25">
      <c r="C48" s="2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</row>
    <row r="49" spans="3:24" x14ac:dyDescent="0.25">
      <c r="C49" s="2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</row>
    <row r="50" spans="3:24" x14ac:dyDescent="0.25">
      <c r="C50" s="2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</row>
    <row r="51" spans="3:24" x14ac:dyDescent="0.25">
      <c r="C51" s="2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</row>
    <row r="52" spans="3:24" x14ac:dyDescent="0.25">
      <c r="C52" s="2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</row>
    <row r="53" spans="3:24" x14ac:dyDescent="0.25">
      <c r="C53" s="2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</row>
    <row r="54" spans="3:24" x14ac:dyDescent="0.25">
      <c r="C54" s="2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</row>
    <row r="55" spans="3:24" x14ac:dyDescent="0.25">
      <c r="C55" s="2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</row>
    <row r="56" spans="3:24" x14ac:dyDescent="0.25">
      <c r="C56" s="2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</row>
    <row r="57" spans="3:24" x14ac:dyDescent="0.25">
      <c r="C57" s="2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</row>
    <row r="58" spans="3:24" x14ac:dyDescent="0.25">
      <c r="C58" s="2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</row>
    <row r="59" spans="3:24" x14ac:dyDescent="0.25">
      <c r="C59" s="2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</row>
    <row r="60" spans="3:24" x14ac:dyDescent="0.25">
      <c r="C60" s="2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</row>
    <row r="61" spans="3:24" x14ac:dyDescent="0.25">
      <c r="C61" s="2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</row>
    <row r="62" spans="3:24" x14ac:dyDescent="0.25">
      <c r="C62" s="2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</row>
    <row r="63" spans="3:24" x14ac:dyDescent="0.25">
      <c r="C63" s="2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</row>
    <row r="64" spans="3:24" x14ac:dyDescent="0.25">
      <c r="C64" s="2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</row>
    <row r="65" spans="3:24" x14ac:dyDescent="0.25">
      <c r="C65" s="2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</row>
    <row r="66" spans="3:24" x14ac:dyDescent="0.25">
      <c r="C66" s="2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</row>
    <row r="67" spans="3:24" x14ac:dyDescent="0.25">
      <c r="C67" s="2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</row>
    <row r="68" spans="3:24" x14ac:dyDescent="0.25">
      <c r="C68" s="2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</row>
    <row r="69" spans="3:24" x14ac:dyDescent="0.25">
      <c r="C69" s="2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</row>
    <row r="70" spans="3:24" x14ac:dyDescent="0.25">
      <c r="C70" s="2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</row>
    <row r="71" spans="3:24" x14ac:dyDescent="0.25">
      <c r="C71" s="2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</row>
    <row r="72" spans="3:24" x14ac:dyDescent="0.25">
      <c r="C72" s="2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</row>
    <row r="73" spans="3:24" x14ac:dyDescent="0.25">
      <c r="C73" s="2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</row>
    <row r="74" spans="3:24" x14ac:dyDescent="0.25">
      <c r="C74" s="2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</row>
    <row r="75" spans="3:24" x14ac:dyDescent="0.25">
      <c r="C75" s="2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</row>
    <row r="76" spans="3:24" x14ac:dyDescent="0.25">
      <c r="C76" s="2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</row>
    <row r="77" spans="3:24" x14ac:dyDescent="0.25">
      <c r="C77" s="2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</row>
    <row r="78" spans="3:24" x14ac:dyDescent="0.25">
      <c r="C78" s="2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</row>
    <row r="79" spans="3:24" x14ac:dyDescent="0.25">
      <c r="C79" s="2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</row>
    <row r="91" spans="17:17" x14ac:dyDescent="0.25">
      <c r="Q91" s="12"/>
    </row>
    <row r="92" spans="17:17" x14ac:dyDescent="0.25">
      <c r="Q92" s="12"/>
    </row>
    <row r="93" spans="17:17" x14ac:dyDescent="0.25">
      <c r="Q93" s="12"/>
    </row>
    <row r="94" spans="17:17" x14ac:dyDescent="0.25">
      <c r="Q94" s="12"/>
    </row>
  </sheetData>
  <sheetProtection formatCells="0" insertColumns="0" insertRows="0" sort="0" autoFilter="0" pivotTables="0"/>
  <conditionalFormatting sqref="C3">
    <cfRule type="expression" dxfId="0" priority="1">
      <formula>LEFT($C$2,7)="Nominal"</formula>
    </cfRule>
  </conditionalFormatting>
  <dataValidations count="1">
    <dataValidation type="list" allowBlank="1" showInputMessage="1" showErrorMessage="1" sqref="C3" xr:uid="{03060A8F-DBFF-4C4B-9C64-C66A95E4273D}">
      <formula1>YearsInflation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F62A2C6-3AE5-428E-BCA0-70443A2F1D75}">
          <x14:formula1>
            <xm:f>Lists!$D$3:$D$5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4D222-E498-42B8-ABA3-BF18BA483007}">
  <sheetPr codeName="out_table">
    <tabColor theme="7" tint="0.59999389629810485"/>
  </sheetPr>
  <dimension ref="A2:M235"/>
  <sheetViews>
    <sheetView showGridLines="0" zoomScaleNormal="90" workbookViewId="0">
      <pane xSplit="2" ySplit="11" topLeftCell="C330" activePane="bottomRight" state="frozen"/>
      <selection pane="topRight" activeCell="C1" sqref="C1"/>
      <selection pane="bottomLeft" activeCell="A19" sqref="A19"/>
      <selection pane="bottomRight" activeCell="B262" sqref="B262"/>
    </sheetView>
  </sheetViews>
  <sheetFormatPr defaultColWidth="9" defaultRowHeight="11.5" outlineLevelRow="1" x14ac:dyDescent="0.25"/>
  <cols>
    <col min="1" max="1" width="9" style="5" customWidth="1"/>
    <col min="2" max="2" width="52.19921875" style="5" bestFit="1" customWidth="1"/>
    <col min="3" max="12" width="22" style="5" customWidth="1"/>
    <col min="13" max="16384" width="9" style="5"/>
  </cols>
  <sheetData>
    <row r="2" spans="1:12" s="29" customFormat="1" ht="28.5" thickBot="1" x14ac:dyDescent="0.65">
      <c r="A2" s="30" t="s">
        <v>53</v>
      </c>
    </row>
    <row r="3" spans="1:12" ht="12" x14ac:dyDescent="0.25">
      <c r="A3" s="1" t="s">
        <v>54</v>
      </c>
    </row>
    <row r="4" spans="1:12" x14ac:dyDescent="0.25">
      <c r="C4" s="10"/>
      <c r="D4" s="10"/>
      <c r="E4" s="10"/>
      <c r="F4" s="10"/>
      <c r="G4" s="10"/>
      <c r="H4" s="10"/>
      <c r="I4" s="10"/>
      <c r="J4" s="33"/>
      <c r="K4" s="10"/>
      <c r="L4" s="10"/>
    </row>
    <row r="6" spans="1:12" ht="48" customHeight="1" x14ac:dyDescent="0.25">
      <c r="C6" s="13" t="s">
        <v>48</v>
      </c>
      <c r="D6" s="13" t="s">
        <v>49</v>
      </c>
      <c r="E6" s="13" t="s">
        <v>50</v>
      </c>
      <c r="F6" s="13" t="s">
        <v>51</v>
      </c>
      <c r="G6" s="13" t="s">
        <v>52</v>
      </c>
      <c r="H6" s="13" t="s">
        <v>6</v>
      </c>
      <c r="I6" s="13" t="s">
        <v>7</v>
      </c>
      <c r="J6" s="13" t="s">
        <v>8</v>
      </c>
      <c r="K6" s="13" t="s">
        <v>9</v>
      </c>
      <c r="L6" s="13" t="s">
        <v>10</v>
      </c>
    </row>
    <row r="7" spans="1:12" ht="12.5" x14ac:dyDescent="0.25">
      <c r="A7" s="14"/>
      <c r="B7" s="15" t="s">
        <v>11</v>
      </c>
      <c r="C7" s="25" t="s">
        <v>12</v>
      </c>
      <c r="D7" s="25" t="s">
        <v>12</v>
      </c>
      <c r="E7" s="25" t="s">
        <v>13</v>
      </c>
      <c r="F7" s="25" t="s">
        <v>14</v>
      </c>
      <c r="G7" s="25" t="s">
        <v>14</v>
      </c>
      <c r="H7" s="25" t="s">
        <v>15</v>
      </c>
      <c r="I7" s="25" t="s">
        <v>15</v>
      </c>
      <c r="J7" s="25" t="s">
        <v>16</v>
      </c>
      <c r="K7" s="25" t="s">
        <v>16</v>
      </c>
      <c r="L7" s="25" t="s">
        <v>66</v>
      </c>
    </row>
    <row r="8" spans="1:12" ht="12.5" x14ac:dyDescent="0.25">
      <c r="A8" s="14"/>
      <c r="B8" s="15" t="s">
        <v>17</v>
      </c>
      <c r="C8" s="25" t="s">
        <v>5</v>
      </c>
      <c r="D8" s="25" t="s">
        <v>18</v>
      </c>
      <c r="E8" s="25" t="s">
        <v>19</v>
      </c>
      <c r="F8" s="25" t="s">
        <v>34</v>
      </c>
      <c r="G8" s="25" t="s">
        <v>20</v>
      </c>
      <c r="H8" s="25" t="s">
        <v>21</v>
      </c>
      <c r="I8" s="25" t="s">
        <v>22</v>
      </c>
      <c r="J8" s="25" t="s">
        <v>23</v>
      </c>
      <c r="K8" s="25" t="s">
        <v>23</v>
      </c>
      <c r="L8" s="25" t="s">
        <v>68</v>
      </c>
    </row>
    <row r="9" spans="1:12" ht="12.5" x14ac:dyDescent="0.25">
      <c r="A9" s="14"/>
      <c r="B9" s="15" t="s">
        <v>24</v>
      </c>
      <c r="C9" s="25"/>
      <c r="D9" s="25"/>
      <c r="E9" s="25"/>
      <c r="F9" s="25"/>
      <c r="G9" s="25"/>
      <c r="H9" s="25"/>
      <c r="I9" s="25"/>
      <c r="J9" s="25">
        <v>4</v>
      </c>
      <c r="K9" s="25">
        <v>8</v>
      </c>
      <c r="L9" s="25">
        <v>100</v>
      </c>
    </row>
    <row r="10" spans="1:12" ht="12.5" x14ac:dyDescent="0.25">
      <c r="A10" s="14"/>
      <c r="B10" s="15" t="s">
        <v>25</v>
      </c>
      <c r="C10" s="25" t="s">
        <v>26</v>
      </c>
      <c r="D10" s="25" t="s">
        <v>26</v>
      </c>
      <c r="E10" s="25" t="s">
        <v>26</v>
      </c>
      <c r="F10" s="25" t="s">
        <v>26</v>
      </c>
      <c r="G10" s="25" t="s">
        <v>26</v>
      </c>
      <c r="H10" s="25" t="s">
        <v>26</v>
      </c>
      <c r="I10" s="25" t="s">
        <v>26</v>
      </c>
      <c r="J10" s="25" t="s">
        <v>26</v>
      </c>
      <c r="K10" s="25" t="s">
        <v>26</v>
      </c>
      <c r="L10" s="25" t="s">
        <v>26</v>
      </c>
    </row>
    <row r="11" spans="1:12" ht="12.5" x14ac:dyDescent="0.25">
      <c r="A11" s="14"/>
      <c r="B11" s="15" t="s">
        <v>27</v>
      </c>
      <c r="C11" s="25" t="s">
        <v>28</v>
      </c>
      <c r="D11" s="25" t="s">
        <v>29</v>
      </c>
      <c r="E11" s="25" t="s">
        <v>29</v>
      </c>
      <c r="F11" s="25" t="s">
        <v>28</v>
      </c>
      <c r="G11" s="25" t="s">
        <v>28</v>
      </c>
      <c r="H11" s="25" t="s">
        <v>30</v>
      </c>
      <c r="I11" s="25" t="s">
        <v>30</v>
      </c>
      <c r="J11" s="25" t="s">
        <v>28</v>
      </c>
      <c r="K11" s="25" t="s">
        <v>28</v>
      </c>
      <c r="L11" s="25" t="s">
        <v>28</v>
      </c>
    </row>
    <row r="12" spans="1:12" ht="14" x14ac:dyDescent="0.25">
      <c r="A12" s="16">
        <v>1</v>
      </c>
      <c r="B12" s="17" t="s">
        <v>84</v>
      </c>
      <c r="C12" s="56"/>
      <c r="D12" s="16"/>
      <c r="E12" s="16"/>
      <c r="F12" s="16"/>
      <c r="G12" s="16"/>
      <c r="H12" s="16"/>
      <c r="I12" s="16"/>
      <c r="J12" s="16"/>
      <c r="K12" s="16"/>
      <c r="L12" s="16"/>
    </row>
    <row r="13" spans="1:12" ht="12.5" outlineLevel="1" x14ac:dyDescent="0.25">
      <c r="A13" s="14"/>
      <c r="B13" s="18">
        <v>2030</v>
      </c>
      <c r="C13" s="26">
        <v>0.17396539422654081</v>
      </c>
      <c r="D13" s="26">
        <v>0.26181836769928135</v>
      </c>
      <c r="E13" s="26">
        <v>0.40182400000000001</v>
      </c>
      <c r="F13" s="26">
        <v>0.93</v>
      </c>
      <c r="G13" s="26">
        <v>0.93</v>
      </c>
      <c r="H13" s="26">
        <v>0.1</v>
      </c>
      <c r="I13" s="26">
        <v>0.6</v>
      </c>
      <c r="J13" s="26">
        <v>0.12749999999999997</v>
      </c>
      <c r="K13" s="26">
        <v>0.25499999999999995</v>
      </c>
      <c r="L13" s="26">
        <v>2.0547945205479451E-2</v>
      </c>
    </row>
    <row r="14" spans="1:12" ht="12.5" outlineLevel="1" x14ac:dyDescent="0.25">
      <c r="A14" s="14"/>
      <c r="B14" s="18">
        <v>2031</v>
      </c>
      <c r="C14" s="26">
        <v>0.17414829770584006</v>
      </c>
      <c r="D14" s="26">
        <v>0.2634225267479231</v>
      </c>
      <c r="E14" s="26">
        <v>0.40214879999999997</v>
      </c>
      <c r="F14" s="26">
        <v>0.93</v>
      </c>
      <c r="G14" s="26">
        <v>0.93</v>
      </c>
      <c r="H14" s="26">
        <v>0.1</v>
      </c>
      <c r="I14" s="26">
        <v>0.6</v>
      </c>
      <c r="J14" s="26">
        <v>0.12749999999999997</v>
      </c>
      <c r="K14" s="26">
        <v>0.25499999999999995</v>
      </c>
      <c r="L14" s="26">
        <v>2.0547945205479451E-2</v>
      </c>
    </row>
    <row r="15" spans="1:12" ht="12.5" outlineLevel="1" x14ac:dyDescent="0.25">
      <c r="A15" s="14"/>
      <c r="B15" s="18">
        <v>2032</v>
      </c>
      <c r="C15" s="26">
        <v>0.17433120118513934</v>
      </c>
      <c r="D15" s="26">
        <v>0.26502668579656485</v>
      </c>
      <c r="E15" s="26">
        <v>0.40247359999999999</v>
      </c>
      <c r="F15" s="26">
        <v>0.93</v>
      </c>
      <c r="G15" s="26">
        <v>0.93</v>
      </c>
      <c r="H15" s="26">
        <v>0.1</v>
      </c>
      <c r="I15" s="26">
        <v>0.6</v>
      </c>
      <c r="J15" s="26">
        <v>0.12749999999999997</v>
      </c>
      <c r="K15" s="26">
        <v>0.25499999999999995</v>
      </c>
      <c r="L15" s="26">
        <v>2.0547945205479451E-2</v>
      </c>
    </row>
    <row r="16" spans="1:12" ht="12.5" outlineLevel="1" x14ac:dyDescent="0.25">
      <c r="A16" s="14"/>
      <c r="B16" s="18">
        <v>2033</v>
      </c>
      <c r="C16" s="26">
        <v>0.17451410466443859</v>
      </c>
      <c r="D16" s="26">
        <v>0.2666308448452066</v>
      </c>
      <c r="E16" s="26">
        <v>0.4027984</v>
      </c>
      <c r="F16" s="26">
        <v>0.93</v>
      </c>
      <c r="G16" s="26">
        <v>0.93</v>
      </c>
      <c r="H16" s="26">
        <v>0.1</v>
      </c>
      <c r="I16" s="26">
        <v>0.6</v>
      </c>
      <c r="J16" s="26">
        <v>0.12749999999999997</v>
      </c>
      <c r="K16" s="26">
        <v>0.25499999999999995</v>
      </c>
      <c r="L16" s="26">
        <v>2.0547945205479451E-2</v>
      </c>
    </row>
    <row r="17" spans="1:12" ht="12.5" outlineLevel="1" x14ac:dyDescent="0.25">
      <c r="A17" s="14"/>
      <c r="B17" s="18">
        <v>2034</v>
      </c>
      <c r="C17" s="26">
        <v>0.17469700814373787</v>
      </c>
      <c r="D17" s="26">
        <v>0.26823500389384836</v>
      </c>
      <c r="E17" s="26">
        <v>0.40312320000000001</v>
      </c>
      <c r="F17" s="26">
        <v>0.93</v>
      </c>
      <c r="G17" s="26">
        <v>0.93</v>
      </c>
      <c r="H17" s="26">
        <v>0.1</v>
      </c>
      <c r="I17" s="26">
        <v>0.6</v>
      </c>
      <c r="J17" s="26">
        <v>0.12749999999999997</v>
      </c>
      <c r="K17" s="26">
        <v>0.25499999999999995</v>
      </c>
      <c r="L17" s="26">
        <v>2.0547945205479451E-2</v>
      </c>
    </row>
    <row r="18" spans="1:12" ht="12.5" outlineLevel="1" x14ac:dyDescent="0.25">
      <c r="A18" s="14"/>
      <c r="B18" s="18">
        <v>2035</v>
      </c>
      <c r="C18" s="26">
        <v>0.17487991162303718</v>
      </c>
      <c r="D18" s="26">
        <v>0.26983916294249016</v>
      </c>
      <c r="E18" s="26">
        <v>0.40344799999999997</v>
      </c>
      <c r="F18" s="26">
        <v>0.93</v>
      </c>
      <c r="G18" s="26">
        <v>0.93</v>
      </c>
      <c r="H18" s="26">
        <v>0.1</v>
      </c>
      <c r="I18" s="26">
        <v>0.6</v>
      </c>
      <c r="J18" s="26">
        <v>0.12749999999999997</v>
      </c>
      <c r="K18" s="26">
        <v>0.25499999999999995</v>
      </c>
      <c r="L18" s="26">
        <v>2.0547945205479451E-2</v>
      </c>
    </row>
    <row r="19" spans="1:12" ht="12.5" outlineLevel="1" x14ac:dyDescent="0.25">
      <c r="A19" s="14"/>
      <c r="B19" s="18">
        <v>2036</v>
      </c>
      <c r="C19" s="26">
        <v>0.1751809850885592</v>
      </c>
      <c r="D19" s="26">
        <v>0.27094317408909507</v>
      </c>
      <c r="E19" s="26">
        <v>0.40377279999999999</v>
      </c>
      <c r="F19" s="26">
        <v>0.93</v>
      </c>
      <c r="G19" s="26">
        <v>0.93</v>
      </c>
      <c r="H19" s="26">
        <v>0.1</v>
      </c>
      <c r="I19" s="26">
        <v>0.6</v>
      </c>
      <c r="J19" s="26">
        <v>0.12749999999999997</v>
      </c>
      <c r="K19" s="26">
        <v>0.25499999999999995</v>
      </c>
      <c r="L19" s="26">
        <v>2.0547945205479451E-2</v>
      </c>
    </row>
    <row r="20" spans="1:12" ht="12.5" outlineLevel="1" x14ac:dyDescent="0.25">
      <c r="A20" s="14"/>
      <c r="B20" s="18">
        <v>2037</v>
      </c>
      <c r="C20" s="26">
        <v>0.17548205855408125</v>
      </c>
      <c r="D20" s="26">
        <v>0.27204718523569998</v>
      </c>
      <c r="E20" s="26">
        <v>0.4040976</v>
      </c>
      <c r="F20" s="26">
        <v>0.93</v>
      </c>
      <c r="G20" s="26">
        <v>0.93</v>
      </c>
      <c r="H20" s="26">
        <v>0.1</v>
      </c>
      <c r="I20" s="26">
        <v>0.6</v>
      </c>
      <c r="J20" s="26">
        <v>0.12749999999999997</v>
      </c>
      <c r="K20" s="26">
        <v>0.25499999999999995</v>
      </c>
      <c r="L20" s="26">
        <v>2.0547945205479451E-2</v>
      </c>
    </row>
    <row r="21" spans="1:12" ht="12.5" outlineLevel="1" x14ac:dyDescent="0.25">
      <c r="A21" s="14"/>
      <c r="B21" s="18">
        <v>2038</v>
      </c>
      <c r="C21" s="26">
        <v>0.1757831320196033</v>
      </c>
      <c r="D21" s="26">
        <v>0.27315119638230489</v>
      </c>
      <c r="E21" s="26">
        <v>0.40442240000000002</v>
      </c>
      <c r="F21" s="26">
        <v>0.93</v>
      </c>
      <c r="G21" s="26">
        <v>0.93</v>
      </c>
      <c r="H21" s="26">
        <v>0.1</v>
      </c>
      <c r="I21" s="26">
        <v>0.6</v>
      </c>
      <c r="J21" s="26">
        <v>0.12749999999999997</v>
      </c>
      <c r="K21" s="26">
        <v>0.25499999999999995</v>
      </c>
      <c r="L21" s="26">
        <v>2.0547945205479451E-2</v>
      </c>
    </row>
    <row r="22" spans="1:12" ht="12.5" outlineLevel="1" x14ac:dyDescent="0.25">
      <c r="A22" s="14"/>
      <c r="B22" s="18">
        <v>2039</v>
      </c>
      <c r="C22" s="26">
        <v>0.17608420548512532</v>
      </c>
      <c r="D22" s="26">
        <v>0.27425520752890981</v>
      </c>
      <c r="E22" s="26">
        <v>0.40474719999999997</v>
      </c>
      <c r="F22" s="26">
        <v>0.93</v>
      </c>
      <c r="G22" s="26">
        <v>0.93</v>
      </c>
      <c r="H22" s="26">
        <v>0.1</v>
      </c>
      <c r="I22" s="26">
        <v>0.6</v>
      </c>
      <c r="J22" s="26">
        <v>0.12749999999999997</v>
      </c>
      <c r="K22" s="26">
        <v>0.25499999999999995</v>
      </c>
      <c r="L22" s="26">
        <v>2.0547945205479451E-2</v>
      </c>
    </row>
    <row r="23" spans="1:12" ht="12.5" outlineLevel="1" x14ac:dyDescent="0.25">
      <c r="A23" s="14"/>
      <c r="B23" s="18">
        <v>2040</v>
      </c>
      <c r="C23" s="26">
        <v>0.17638527895064737</v>
      </c>
      <c r="D23" s="26">
        <v>0.27535921867551472</v>
      </c>
      <c r="E23" s="26">
        <v>0.40507199999999999</v>
      </c>
      <c r="F23" s="26">
        <v>0.93</v>
      </c>
      <c r="G23" s="26">
        <v>0.93</v>
      </c>
      <c r="H23" s="26">
        <v>0.1</v>
      </c>
      <c r="I23" s="26">
        <v>0.6</v>
      </c>
      <c r="J23" s="26">
        <v>0.12749999999999997</v>
      </c>
      <c r="K23" s="26">
        <v>0.25499999999999995</v>
      </c>
      <c r="L23" s="26">
        <v>2.0547945205479451E-2</v>
      </c>
    </row>
    <row r="24" spans="1:12" ht="12.5" outlineLevel="1" x14ac:dyDescent="0.25">
      <c r="A24" s="14"/>
      <c r="B24" s="18">
        <v>2041</v>
      </c>
      <c r="C24" s="26">
        <v>0.1766863524161694</v>
      </c>
      <c r="D24" s="26">
        <v>0.27646322982211963</v>
      </c>
      <c r="E24" s="26">
        <v>0.4053968</v>
      </c>
      <c r="F24" s="26">
        <v>0.93</v>
      </c>
      <c r="G24" s="26">
        <v>0.93</v>
      </c>
      <c r="H24" s="26">
        <v>0.1</v>
      </c>
      <c r="I24" s="26">
        <v>0.6</v>
      </c>
      <c r="J24" s="26">
        <v>0.12749999999999997</v>
      </c>
      <c r="K24" s="26">
        <v>0.25499999999999995</v>
      </c>
      <c r="L24" s="26">
        <v>2.0547945205479451E-2</v>
      </c>
    </row>
    <row r="25" spans="1:12" ht="12.5" outlineLevel="1" x14ac:dyDescent="0.25">
      <c r="A25" s="14"/>
      <c r="B25" s="18">
        <v>2042</v>
      </c>
      <c r="C25" s="26">
        <v>0.17698742588169145</v>
      </c>
      <c r="D25" s="26">
        <v>0.27756724096872454</v>
      </c>
      <c r="E25" s="26">
        <v>0.40572160000000002</v>
      </c>
      <c r="F25" s="26">
        <v>0.93</v>
      </c>
      <c r="G25" s="26">
        <v>0.93</v>
      </c>
      <c r="H25" s="26">
        <v>0.1</v>
      </c>
      <c r="I25" s="26">
        <v>0.6</v>
      </c>
      <c r="J25" s="26">
        <v>0.12749999999999997</v>
      </c>
      <c r="K25" s="26">
        <v>0.25499999999999995</v>
      </c>
      <c r="L25" s="26">
        <v>2.0547945205479451E-2</v>
      </c>
    </row>
    <row r="26" spans="1:12" ht="12.5" outlineLevel="1" x14ac:dyDescent="0.25">
      <c r="A26" s="14"/>
      <c r="B26" s="18">
        <v>2043</v>
      </c>
      <c r="C26" s="26">
        <v>0.1772884993472135</v>
      </c>
      <c r="D26" s="26">
        <v>0.27867125211532945</v>
      </c>
      <c r="E26" s="26">
        <v>0.40604639999999997</v>
      </c>
      <c r="F26" s="26">
        <v>0.93</v>
      </c>
      <c r="G26" s="26">
        <v>0.93</v>
      </c>
      <c r="H26" s="26">
        <v>0.1</v>
      </c>
      <c r="I26" s="26">
        <v>0.6</v>
      </c>
      <c r="J26" s="26">
        <v>0.12749999999999997</v>
      </c>
      <c r="K26" s="26">
        <v>0.25499999999999995</v>
      </c>
      <c r="L26" s="26">
        <v>2.0547945205479451E-2</v>
      </c>
    </row>
    <row r="27" spans="1:12" ht="12.5" outlineLevel="1" x14ac:dyDescent="0.25">
      <c r="A27" s="14"/>
      <c r="B27" s="18">
        <v>2044</v>
      </c>
      <c r="C27" s="26">
        <v>0.17758957281273552</v>
      </c>
      <c r="D27" s="26">
        <v>0.27977526326193436</v>
      </c>
      <c r="E27" s="26">
        <v>0.40637119999999999</v>
      </c>
      <c r="F27" s="26">
        <v>0.93</v>
      </c>
      <c r="G27" s="26">
        <v>0.93</v>
      </c>
      <c r="H27" s="26">
        <v>0.1</v>
      </c>
      <c r="I27" s="26">
        <v>0.6</v>
      </c>
      <c r="J27" s="26">
        <v>0.12749999999999997</v>
      </c>
      <c r="K27" s="26">
        <v>0.25499999999999995</v>
      </c>
      <c r="L27" s="26">
        <v>2.0547945205479451E-2</v>
      </c>
    </row>
    <row r="28" spans="1:12" ht="12.5" outlineLevel="1" x14ac:dyDescent="0.25">
      <c r="A28" s="14"/>
      <c r="B28" s="18">
        <v>2045</v>
      </c>
      <c r="C28" s="26">
        <v>0.17789064627825757</v>
      </c>
      <c r="D28" s="26">
        <v>0.28087927440853927</v>
      </c>
      <c r="E28" s="26">
        <v>0.406696</v>
      </c>
      <c r="F28" s="26">
        <v>0.93</v>
      </c>
      <c r="G28" s="26">
        <v>0.93</v>
      </c>
      <c r="H28" s="26">
        <v>0.1</v>
      </c>
      <c r="I28" s="26">
        <v>0.6</v>
      </c>
      <c r="J28" s="26">
        <v>0.12749999999999997</v>
      </c>
      <c r="K28" s="26">
        <v>0.25499999999999995</v>
      </c>
      <c r="L28" s="26">
        <v>2.0547945205479451E-2</v>
      </c>
    </row>
    <row r="29" spans="1:12" ht="12.5" outlineLevel="1" x14ac:dyDescent="0.25">
      <c r="A29" s="14"/>
      <c r="B29" s="18">
        <v>2046</v>
      </c>
      <c r="C29" s="26">
        <v>0.17819171974377959</v>
      </c>
      <c r="D29" s="26">
        <v>0.28198328555514418</v>
      </c>
      <c r="E29" s="26">
        <v>0.40702080000000002</v>
      </c>
      <c r="F29" s="26">
        <v>0.93</v>
      </c>
      <c r="G29" s="26">
        <v>0.93</v>
      </c>
      <c r="H29" s="26">
        <v>0.1</v>
      </c>
      <c r="I29" s="26">
        <v>0.6</v>
      </c>
      <c r="J29" s="26">
        <v>0.12749999999999997</v>
      </c>
      <c r="K29" s="26">
        <v>0.25499999999999995</v>
      </c>
      <c r="L29" s="26">
        <v>2.0547945205479451E-2</v>
      </c>
    </row>
    <row r="30" spans="1:12" ht="12.5" outlineLevel="1" x14ac:dyDescent="0.25">
      <c r="A30" s="14"/>
      <c r="B30" s="18">
        <v>2047</v>
      </c>
      <c r="C30" s="26">
        <v>0.17849279320930164</v>
      </c>
      <c r="D30" s="26">
        <v>0.28308729670174909</v>
      </c>
      <c r="E30" s="26">
        <v>0.40734559999999997</v>
      </c>
      <c r="F30" s="26">
        <v>0.93</v>
      </c>
      <c r="G30" s="26">
        <v>0.93</v>
      </c>
      <c r="H30" s="26">
        <v>0.1</v>
      </c>
      <c r="I30" s="26">
        <v>0.6</v>
      </c>
      <c r="J30" s="26">
        <v>0.12749999999999997</v>
      </c>
      <c r="K30" s="26">
        <v>0.25499999999999995</v>
      </c>
      <c r="L30" s="26">
        <v>2.0547945205479451E-2</v>
      </c>
    </row>
    <row r="31" spans="1:12" ht="12.5" outlineLevel="1" x14ac:dyDescent="0.25">
      <c r="A31" s="14"/>
      <c r="B31" s="18">
        <v>2048</v>
      </c>
      <c r="C31" s="26">
        <v>0.17879386667482369</v>
      </c>
      <c r="D31" s="26">
        <v>0.284191307848354</v>
      </c>
      <c r="E31" s="26">
        <v>0.40767039999999999</v>
      </c>
      <c r="F31" s="26">
        <v>0.93</v>
      </c>
      <c r="G31" s="26">
        <v>0.93</v>
      </c>
      <c r="H31" s="26">
        <v>0.1</v>
      </c>
      <c r="I31" s="26">
        <v>0.6</v>
      </c>
      <c r="J31" s="26">
        <v>0.12749999999999997</v>
      </c>
      <c r="K31" s="26">
        <v>0.25499999999999995</v>
      </c>
      <c r="L31" s="26">
        <v>2.0547945205479451E-2</v>
      </c>
    </row>
    <row r="32" spans="1:12" ht="12.5" outlineLevel="1" x14ac:dyDescent="0.25">
      <c r="A32" s="14"/>
      <c r="B32" s="18">
        <v>2049</v>
      </c>
      <c r="C32" s="26">
        <v>0.17909494014034572</v>
      </c>
      <c r="D32" s="26">
        <v>0.28529531899495891</v>
      </c>
      <c r="E32" s="26">
        <v>0.4079952</v>
      </c>
      <c r="F32" s="26">
        <v>0.93</v>
      </c>
      <c r="G32" s="26">
        <v>0.93</v>
      </c>
      <c r="H32" s="26">
        <v>0.1</v>
      </c>
      <c r="I32" s="26">
        <v>0.6</v>
      </c>
      <c r="J32" s="26">
        <v>0.12749999999999997</v>
      </c>
      <c r="K32" s="26">
        <v>0.25499999999999995</v>
      </c>
      <c r="L32" s="26">
        <v>2.0547945205479451E-2</v>
      </c>
    </row>
    <row r="33" spans="1:12" ht="12.5" outlineLevel="1" x14ac:dyDescent="0.25">
      <c r="A33" s="14"/>
      <c r="B33" s="18">
        <v>2050</v>
      </c>
      <c r="C33" s="26">
        <v>0.17939601360586785</v>
      </c>
      <c r="D33" s="26">
        <v>0.28639933014156388</v>
      </c>
      <c r="E33" s="26">
        <v>0.40832000000000002</v>
      </c>
      <c r="F33" s="26">
        <v>0.93</v>
      </c>
      <c r="G33" s="26">
        <v>0.93</v>
      </c>
      <c r="H33" s="26">
        <v>0.1</v>
      </c>
      <c r="I33" s="26">
        <v>0.6</v>
      </c>
      <c r="J33" s="26">
        <v>0.12749999999999997</v>
      </c>
      <c r="K33" s="26">
        <v>0.25499999999999995</v>
      </c>
      <c r="L33" s="26">
        <v>2.0547945205479451E-2</v>
      </c>
    </row>
    <row r="34" spans="1:12" ht="12.5" outlineLevel="1" x14ac:dyDescent="0.25">
      <c r="A34" s="14"/>
      <c r="B34" s="18">
        <v>2051</v>
      </c>
      <c r="C34" s="26">
        <v>0.17939601360586785</v>
      </c>
      <c r="D34" s="26">
        <v>0.28639933014156388</v>
      </c>
      <c r="E34" s="26">
        <v>0.40832000000000002</v>
      </c>
      <c r="F34" s="26">
        <v>0.93</v>
      </c>
      <c r="G34" s="26">
        <v>0.93</v>
      </c>
      <c r="H34" s="26">
        <v>0.1</v>
      </c>
      <c r="I34" s="26">
        <v>0.6</v>
      </c>
      <c r="J34" s="26">
        <v>0.12749999999999997</v>
      </c>
      <c r="K34" s="26">
        <v>0.25499999999999995</v>
      </c>
      <c r="L34" s="26">
        <v>2.0547945205479451E-2</v>
      </c>
    </row>
    <row r="35" spans="1:12" ht="12.5" outlineLevel="1" x14ac:dyDescent="0.25">
      <c r="A35" s="14"/>
      <c r="B35" s="18">
        <v>2052</v>
      </c>
      <c r="C35" s="26">
        <v>0.17939601360586785</v>
      </c>
      <c r="D35" s="26">
        <v>0.28639933014156388</v>
      </c>
      <c r="E35" s="26">
        <v>0.40832000000000002</v>
      </c>
      <c r="F35" s="26">
        <v>0.93</v>
      </c>
      <c r="G35" s="26">
        <v>0.93</v>
      </c>
      <c r="H35" s="26">
        <v>0.1</v>
      </c>
      <c r="I35" s="26">
        <v>0.6</v>
      </c>
      <c r="J35" s="26">
        <v>0.12749999999999997</v>
      </c>
      <c r="K35" s="26">
        <v>0.25499999999999995</v>
      </c>
      <c r="L35" s="26">
        <v>2.0547945205479451E-2</v>
      </c>
    </row>
    <row r="36" spans="1:12" ht="12.5" outlineLevel="1" x14ac:dyDescent="0.25">
      <c r="A36" s="14"/>
      <c r="B36" s="18">
        <v>2053</v>
      </c>
      <c r="C36" s="26">
        <v>0.17939601360586785</v>
      </c>
      <c r="D36" s="26">
        <v>0.28639933014156388</v>
      </c>
      <c r="E36" s="26">
        <v>0.40832000000000002</v>
      </c>
      <c r="F36" s="26">
        <v>0.93</v>
      </c>
      <c r="G36" s="26">
        <v>0.93</v>
      </c>
      <c r="H36" s="26">
        <v>0.1</v>
      </c>
      <c r="I36" s="26">
        <v>0.6</v>
      </c>
      <c r="J36" s="26">
        <v>0.12749999999999997</v>
      </c>
      <c r="K36" s="26">
        <v>0.25499999999999995</v>
      </c>
      <c r="L36" s="26">
        <v>2.0547945205479451E-2</v>
      </c>
    </row>
    <row r="37" spans="1:12" ht="12.5" outlineLevel="1" x14ac:dyDescent="0.25">
      <c r="A37" s="14"/>
      <c r="B37" s="18">
        <v>2054</v>
      </c>
      <c r="C37" s="26">
        <v>0.17939601360586785</v>
      </c>
      <c r="D37" s="26">
        <v>0.28639933014156388</v>
      </c>
      <c r="E37" s="26">
        <v>0.40832000000000002</v>
      </c>
      <c r="F37" s="26">
        <v>0.93</v>
      </c>
      <c r="G37" s="26">
        <v>0.93</v>
      </c>
      <c r="H37" s="26">
        <v>0.1</v>
      </c>
      <c r="I37" s="26">
        <v>0.6</v>
      </c>
      <c r="J37" s="26">
        <v>0.12749999999999997</v>
      </c>
      <c r="K37" s="26">
        <v>0.25499999999999995</v>
      </c>
      <c r="L37" s="26">
        <v>2.0547945205479451E-2</v>
      </c>
    </row>
    <row r="38" spans="1:12" ht="12.5" outlineLevel="1" x14ac:dyDescent="0.25">
      <c r="A38" s="14"/>
      <c r="B38" s="18">
        <v>2055</v>
      </c>
      <c r="C38" s="26">
        <v>0.17939601360586785</v>
      </c>
      <c r="D38" s="26">
        <v>0.28639933014156388</v>
      </c>
      <c r="E38" s="26">
        <v>0.40832000000000002</v>
      </c>
      <c r="F38" s="26">
        <v>0.93</v>
      </c>
      <c r="G38" s="26">
        <v>0.93</v>
      </c>
      <c r="H38" s="26">
        <v>0.1</v>
      </c>
      <c r="I38" s="26">
        <v>0.6</v>
      </c>
      <c r="J38" s="26">
        <v>0.12749999999999997</v>
      </c>
      <c r="K38" s="26">
        <v>0.25499999999999995</v>
      </c>
      <c r="L38" s="26">
        <v>2.0547945205479451E-2</v>
      </c>
    </row>
    <row r="39" spans="1:12" ht="12.5" outlineLevel="1" x14ac:dyDescent="0.25">
      <c r="A39" s="14"/>
      <c r="B39" s="18">
        <v>2056</v>
      </c>
      <c r="C39" s="26">
        <v>0.17939601360586785</v>
      </c>
      <c r="D39" s="26">
        <v>0.28639933014156388</v>
      </c>
      <c r="E39" s="26">
        <v>0.40832000000000002</v>
      </c>
      <c r="F39" s="26">
        <v>0.93</v>
      </c>
      <c r="G39" s="26">
        <v>0.93</v>
      </c>
      <c r="H39" s="26">
        <v>0.1</v>
      </c>
      <c r="I39" s="26">
        <v>0.6</v>
      </c>
      <c r="J39" s="26">
        <v>0.12749999999999997</v>
      </c>
      <c r="K39" s="26">
        <v>0.25499999999999995</v>
      </c>
      <c r="L39" s="26">
        <v>2.0547945205479451E-2</v>
      </c>
    </row>
    <row r="40" spans="1:12" ht="12.5" outlineLevel="1" x14ac:dyDescent="0.25">
      <c r="A40" s="14"/>
      <c r="B40" s="18">
        <v>2057</v>
      </c>
      <c r="C40" s="26">
        <v>0.17939601360586785</v>
      </c>
      <c r="D40" s="26">
        <v>0.28639933014156388</v>
      </c>
      <c r="E40" s="26">
        <v>0.40832000000000002</v>
      </c>
      <c r="F40" s="26">
        <v>0.93</v>
      </c>
      <c r="G40" s="26">
        <v>0.93</v>
      </c>
      <c r="H40" s="26">
        <v>0.1</v>
      </c>
      <c r="I40" s="26">
        <v>0.6</v>
      </c>
      <c r="J40" s="26">
        <v>0.12749999999999997</v>
      </c>
      <c r="K40" s="26">
        <v>0.25499999999999995</v>
      </c>
      <c r="L40" s="26">
        <v>2.0547945205479451E-2</v>
      </c>
    </row>
    <row r="41" spans="1:12" ht="12.5" outlineLevel="1" x14ac:dyDescent="0.25">
      <c r="A41" s="14"/>
      <c r="B41" s="18">
        <v>2058</v>
      </c>
      <c r="C41" s="26">
        <v>0.17939601360586785</v>
      </c>
      <c r="D41" s="26">
        <v>0.28639933014156388</v>
      </c>
      <c r="E41" s="26">
        <v>0.40832000000000002</v>
      </c>
      <c r="F41" s="26">
        <v>0.93</v>
      </c>
      <c r="G41" s="26">
        <v>0.93</v>
      </c>
      <c r="H41" s="26">
        <v>0.1</v>
      </c>
      <c r="I41" s="26">
        <v>0.6</v>
      </c>
      <c r="J41" s="26">
        <v>0.12749999999999997</v>
      </c>
      <c r="K41" s="26">
        <v>0.25499999999999995</v>
      </c>
      <c r="L41" s="26">
        <v>2.0547945205479451E-2</v>
      </c>
    </row>
    <row r="42" spans="1:12" ht="12.5" outlineLevel="1" x14ac:dyDescent="0.25">
      <c r="A42" s="14"/>
      <c r="B42" s="18">
        <v>2059</v>
      </c>
      <c r="C42" s="26">
        <v>0.17939601360586785</v>
      </c>
      <c r="D42" s="26">
        <v>0.28639933014156388</v>
      </c>
      <c r="E42" s="26">
        <v>0.40832000000000002</v>
      </c>
      <c r="F42" s="26">
        <v>0.93</v>
      </c>
      <c r="G42" s="26">
        <v>0.93</v>
      </c>
      <c r="H42" s="26">
        <v>0.1</v>
      </c>
      <c r="I42" s="26">
        <v>0.6</v>
      </c>
      <c r="J42" s="26">
        <v>0.12749999999999997</v>
      </c>
      <c r="K42" s="26">
        <v>0.25499999999999995</v>
      </c>
      <c r="L42" s="26">
        <v>2.0547945205479451E-2</v>
      </c>
    </row>
    <row r="43" spans="1:12" ht="12.5" outlineLevel="1" x14ac:dyDescent="0.25">
      <c r="A43" s="14"/>
      <c r="B43" s="18">
        <v>2060</v>
      </c>
      <c r="C43" s="26">
        <v>0.17939601360586785</v>
      </c>
      <c r="D43" s="26">
        <v>0.28639933014156388</v>
      </c>
      <c r="E43" s="26">
        <v>0.40832000000000002</v>
      </c>
      <c r="F43" s="26">
        <v>0.93</v>
      </c>
      <c r="G43" s="26">
        <v>0.93</v>
      </c>
      <c r="H43" s="26">
        <v>0.1</v>
      </c>
      <c r="I43" s="26">
        <v>0.6</v>
      </c>
      <c r="J43" s="26">
        <v>0.12749999999999997</v>
      </c>
      <c r="K43" s="26">
        <v>0.25499999999999995</v>
      </c>
      <c r="L43" s="26">
        <v>2.0547945205479451E-2</v>
      </c>
    </row>
    <row r="44" spans="1:12" ht="14" x14ac:dyDescent="0.25">
      <c r="A44" s="16">
        <v>2</v>
      </c>
      <c r="B44" s="17" t="s">
        <v>55</v>
      </c>
      <c r="C44" s="16"/>
      <c r="D44" s="16"/>
      <c r="E44" s="16"/>
      <c r="F44" s="16"/>
      <c r="G44" s="16"/>
      <c r="H44" s="16"/>
      <c r="I44" s="16"/>
      <c r="J44" s="16"/>
      <c r="K44" s="16"/>
      <c r="L44" s="16"/>
    </row>
    <row r="45" spans="1:12" ht="12.5" outlineLevel="1" x14ac:dyDescent="0.25">
      <c r="A45" s="14"/>
      <c r="B45" s="18">
        <v>2030</v>
      </c>
      <c r="C45" s="26">
        <v>8.6740265340185127E-2</v>
      </c>
      <c r="D45" s="26">
        <v>7.4177163516496156E-2</v>
      </c>
      <c r="E45" s="26">
        <v>7.5613274087207194E-2</v>
      </c>
      <c r="F45" s="26">
        <v>0.10498582320787184</v>
      </c>
      <c r="G45" s="26">
        <v>0.10498582320787184</v>
      </c>
      <c r="H45" s="26">
        <v>7.3251804996164349E-2</v>
      </c>
      <c r="I45" s="26">
        <v>7.3251804996164349E-2</v>
      </c>
      <c r="J45" s="26">
        <v>7.3532878291324044E-2</v>
      </c>
      <c r="K45" s="26">
        <v>7.3532878291324044E-2</v>
      </c>
      <c r="L45" s="26">
        <v>0.10472367305617859</v>
      </c>
    </row>
    <row r="46" spans="1:12" ht="12.5" outlineLevel="1" x14ac:dyDescent="0.25">
      <c r="A46" s="14"/>
      <c r="B46" s="18">
        <v>2031</v>
      </c>
      <c r="C46" s="26">
        <v>8.6740265340185127E-2</v>
      </c>
      <c r="D46" s="26">
        <v>7.124994270805865E-2</v>
      </c>
      <c r="E46" s="26">
        <v>7.1541163819422104E-2</v>
      </c>
      <c r="F46" s="26">
        <v>0.10498578649973198</v>
      </c>
      <c r="G46" s="26">
        <v>0.10498578649973198</v>
      </c>
      <c r="H46" s="26">
        <v>7.3251804996164349E-2</v>
      </c>
      <c r="I46" s="26">
        <v>7.3251804996164349E-2</v>
      </c>
      <c r="J46" s="26">
        <v>7.353267987015745E-2</v>
      </c>
      <c r="K46" s="26">
        <v>7.353267987015745E-2</v>
      </c>
      <c r="L46" s="26">
        <v>0.10472356217642237</v>
      </c>
    </row>
    <row r="47" spans="1:12" ht="12.5" outlineLevel="1" x14ac:dyDescent="0.25">
      <c r="A47" s="14"/>
      <c r="B47" s="18">
        <v>2032</v>
      </c>
      <c r="C47" s="26">
        <v>8.6740265340185127E-2</v>
      </c>
      <c r="D47" s="26">
        <v>7.124994270805865E-2</v>
      </c>
      <c r="E47" s="26">
        <v>7.1541163819422104E-2</v>
      </c>
      <c r="F47" s="26">
        <v>0.10498574916919919</v>
      </c>
      <c r="G47" s="26">
        <v>0.10498574916919919</v>
      </c>
      <c r="H47" s="26">
        <v>7.3251804996164349E-2</v>
      </c>
      <c r="I47" s="26">
        <v>7.3251804996164349E-2</v>
      </c>
      <c r="J47" s="26">
        <v>7.353246824851209E-2</v>
      </c>
      <c r="K47" s="26">
        <v>7.353246824851209E-2</v>
      </c>
      <c r="L47" s="26">
        <v>0.10472344489070076</v>
      </c>
    </row>
    <row r="48" spans="1:12" ht="12.5" outlineLevel="1" x14ac:dyDescent="0.25">
      <c r="A48" s="14"/>
      <c r="B48" s="18">
        <v>2033</v>
      </c>
      <c r="C48" s="26">
        <v>8.6740265340185127E-2</v>
      </c>
      <c r="D48" s="26">
        <v>7.124994270805865E-2</v>
      </c>
      <c r="E48" s="26">
        <v>7.1541163819422104E-2</v>
      </c>
      <c r="F48" s="26">
        <v>0.10498571120030897</v>
      </c>
      <c r="G48" s="26">
        <v>0.10498571120030897</v>
      </c>
      <c r="H48" s="26">
        <v>7.3251804996164349E-2</v>
      </c>
      <c r="I48" s="26">
        <v>7.3251804996164349E-2</v>
      </c>
      <c r="J48" s="26">
        <v>7.3532242160255834E-2</v>
      </c>
      <c r="K48" s="26">
        <v>7.3532242160255834E-2</v>
      </c>
      <c r="L48" s="26">
        <v>0.10472332068809423</v>
      </c>
    </row>
    <row r="49" spans="1:12" ht="12.5" outlineLevel="1" x14ac:dyDescent="0.25">
      <c r="A49" s="14"/>
      <c r="B49" s="18">
        <v>2034</v>
      </c>
      <c r="C49" s="26">
        <v>8.6740265340185127E-2</v>
      </c>
      <c r="D49" s="26">
        <v>7.124994270805865E-2</v>
      </c>
      <c r="E49" s="26">
        <v>7.1541163819422104E-2</v>
      </c>
      <c r="F49" s="26">
        <v>0.10498567257654608</v>
      </c>
      <c r="G49" s="26">
        <v>0.10498567257654608</v>
      </c>
      <c r="H49" s="26">
        <v>7.3251804996164349E-2</v>
      </c>
      <c r="I49" s="26">
        <v>7.3251804996164349E-2</v>
      </c>
      <c r="J49" s="26">
        <v>7.3532000167249617E-2</v>
      </c>
      <c r="K49" s="26">
        <v>7.3532000167249617E-2</v>
      </c>
      <c r="L49" s="26">
        <v>0.10472318899905293</v>
      </c>
    </row>
    <row r="50" spans="1:12" ht="12.5" outlineLevel="1" x14ac:dyDescent="0.25">
      <c r="A50" s="14"/>
      <c r="B50" s="18">
        <v>2035</v>
      </c>
      <c r="C50" s="26">
        <v>8.6740265340185127E-2</v>
      </c>
      <c r="D50" s="26">
        <v>7.124994270805865E-2</v>
      </c>
      <c r="E50" s="26">
        <v>7.1541163819422104E-2</v>
      </c>
      <c r="F50" s="26">
        <v>0.10498563328082068</v>
      </c>
      <c r="G50" s="26">
        <v>0.10498563328082068</v>
      </c>
      <c r="H50" s="26">
        <v>7.3251804996164349E-2</v>
      </c>
      <c r="I50" s="26">
        <v>7.3251804996164349E-2</v>
      </c>
      <c r="J50" s="26">
        <v>7.3531740629432157E-2</v>
      </c>
      <c r="K50" s="26">
        <v>7.3531740629432157E-2</v>
      </c>
      <c r="L50" s="26">
        <v>0.10472304918692411</v>
      </c>
    </row>
    <row r="51" spans="1:12" ht="12.5" outlineLevel="1" x14ac:dyDescent="0.25">
      <c r="A51" s="14"/>
      <c r="B51" s="18">
        <v>2036</v>
      </c>
      <c r="C51" s="26">
        <v>8.6740265340185127E-2</v>
      </c>
      <c r="D51" s="26">
        <v>7.124994270805865E-2</v>
      </c>
      <c r="E51" s="26">
        <v>7.1541163819422104E-2</v>
      </c>
      <c r="F51" s="26">
        <v>0.10498551118181207</v>
      </c>
      <c r="G51" s="26">
        <v>0.10498551118181207</v>
      </c>
      <c r="H51" s="26">
        <v>7.3251804996164349E-2</v>
      </c>
      <c r="I51" s="26">
        <v>7.3251804996164349E-2</v>
      </c>
      <c r="J51" s="26">
        <v>7.3531501091266868E-2</v>
      </c>
      <c r="K51" s="26">
        <v>7.3531501091266868E-2</v>
      </c>
      <c r="L51" s="26">
        <v>0.10472286602102132</v>
      </c>
    </row>
    <row r="52" spans="1:12" ht="12.5" outlineLevel="1" x14ac:dyDescent="0.25">
      <c r="A52" s="14"/>
      <c r="B52" s="18">
        <v>2037</v>
      </c>
      <c r="C52" s="26">
        <v>8.6740265340185127E-2</v>
      </c>
      <c r="D52" s="26">
        <v>7.124994270805865E-2</v>
      </c>
      <c r="E52" s="26">
        <v>7.1541163819422104E-2</v>
      </c>
      <c r="F52" s="26">
        <v>0.10498538235917171</v>
      </c>
      <c r="G52" s="26">
        <v>0.10498538235917171</v>
      </c>
      <c r="H52" s="26">
        <v>7.3251804996164349E-2</v>
      </c>
      <c r="I52" s="26">
        <v>7.3251804996164349E-2</v>
      </c>
      <c r="J52" s="26">
        <v>7.3531254731240295E-2</v>
      </c>
      <c r="K52" s="26">
        <v>7.3531254731240295E-2</v>
      </c>
      <c r="L52" s="26">
        <v>0.10472267780258032</v>
      </c>
    </row>
    <row r="53" spans="1:12" ht="12.5" outlineLevel="1" x14ac:dyDescent="0.25">
      <c r="A53" s="14"/>
      <c r="B53" s="18">
        <v>2038</v>
      </c>
      <c r="C53" s="26">
        <v>8.6740265340185127E-2</v>
      </c>
      <c r="D53" s="26">
        <v>7.124994270805865E-2</v>
      </c>
      <c r="E53" s="26">
        <v>7.1541163819422104E-2</v>
      </c>
      <c r="F53" s="26">
        <v>0.10447079455659175</v>
      </c>
      <c r="G53" s="26">
        <v>0.10447079455659175</v>
      </c>
      <c r="H53" s="26">
        <v>7.3251804996164349E-2</v>
      </c>
      <c r="I53" s="26">
        <v>7.3251804996164349E-2</v>
      </c>
      <c r="J53" s="26">
        <v>7.2958196958856525E-2</v>
      </c>
      <c r="K53" s="26">
        <v>7.2958196958856525E-2</v>
      </c>
      <c r="L53" s="26">
        <v>0.1041253013556438</v>
      </c>
    </row>
    <row r="54" spans="1:12" ht="12.5" outlineLevel="1" x14ac:dyDescent="0.25">
      <c r="A54" s="14"/>
      <c r="B54" s="18">
        <v>2039</v>
      </c>
      <c r="C54" s="26">
        <v>8.6740265340185127E-2</v>
      </c>
      <c r="D54" s="26">
        <v>7.124994270805865E-2</v>
      </c>
      <c r="E54" s="26">
        <v>7.1541163819422104E-2</v>
      </c>
      <c r="F54" s="26">
        <v>0.10395627084650037</v>
      </c>
      <c r="G54" s="26">
        <v>0.10395627084650037</v>
      </c>
      <c r="H54" s="26">
        <v>7.3251804996164349E-2</v>
      </c>
      <c r="I54" s="26">
        <v>7.3251804996164349E-2</v>
      </c>
      <c r="J54" s="26">
        <v>7.238526221451555E-2</v>
      </c>
      <c r="K54" s="26">
        <v>7.238526221451555E-2</v>
      </c>
      <c r="L54" s="26">
        <v>0.10352801890602975</v>
      </c>
    </row>
    <row r="55" spans="1:12" ht="12.5" outlineLevel="1" x14ac:dyDescent="0.25">
      <c r="A55" s="14"/>
      <c r="B55" s="18">
        <v>2040</v>
      </c>
      <c r="C55" s="26">
        <v>8.6740265340185127E-2</v>
      </c>
      <c r="D55" s="26">
        <v>7.124994270805865E-2</v>
      </c>
      <c r="E55" s="26">
        <v>7.1541163819422104E-2</v>
      </c>
      <c r="F55" s="26">
        <v>0.10292743950096872</v>
      </c>
      <c r="G55" s="26">
        <v>0.10292743950096872</v>
      </c>
      <c r="H55" s="26">
        <v>7.3251804996164349E-2</v>
      </c>
      <c r="I55" s="26">
        <v>7.3251804996164349E-2</v>
      </c>
      <c r="J55" s="26">
        <v>7.1239784049575997E-2</v>
      </c>
      <c r="K55" s="26">
        <v>7.1239784049575997E-2</v>
      </c>
      <c r="L55" s="26">
        <v>0.10233375246316839</v>
      </c>
    </row>
    <row r="56" spans="1:12" ht="12.5" outlineLevel="1" x14ac:dyDescent="0.25">
      <c r="A56" s="14"/>
      <c r="B56" s="18">
        <v>2041</v>
      </c>
      <c r="C56" s="26">
        <v>8.6740265340185127E-2</v>
      </c>
      <c r="D56" s="26">
        <v>7.124994270805865E-2</v>
      </c>
      <c r="E56" s="26">
        <v>7.1541163819422104E-2</v>
      </c>
      <c r="F56" s="26">
        <v>0.10292743950096872</v>
      </c>
      <c r="G56" s="26">
        <v>0.10292743950096872</v>
      </c>
      <c r="H56" s="26">
        <v>7.3251804996164349E-2</v>
      </c>
      <c r="I56" s="26">
        <v>7.3251804996164349E-2</v>
      </c>
      <c r="J56" s="26">
        <v>7.1239784049575997E-2</v>
      </c>
      <c r="K56" s="26">
        <v>7.1239784049575997E-2</v>
      </c>
      <c r="L56" s="26">
        <v>0.10233375246316839</v>
      </c>
    </row>
    <row r="57" spans="1:12" ht="12.5" outlineLevel="1" x14ac:dyDescent="0.25">
      <c r="A57" s="14"/>
      <c r="B57" s="18">
        <v>2042</v>
      </c>
      <c r="C57" s="26">
        <v>8.6740265340185127E-2</v>
      </c>
      <c r="D57" s="26">
        <v>7.124994270805865E-2</v>
      </c>
      <c r="E57" s="26">
        <v>7.1541163819422104E-2</v>
      </c>
      <c r="F57" s="26">
        <v>0.10292743950096872</v>
      </c>
      <c r="G57" s="26">
        <v>0.10292743950096872</v>
      </c>
      <c r="H57" s="26">
        <v>7.3251804996164349E-2</v>
      </c>
      <c r="I57" s="26">
        <v>7.3251804996164349E-2</v>
      </c>
      <c r="J57" s="26">
        <v>7.1239784049575997E-2</v>
      </c>
      <c r="K57" s="26">
        <v>7.1239784049575997E-2</v>
      </c>
      <c r="L57" s="26">
        <v>0.10233375246316839</v>
      </c>
    </row>
    <row r="58" spans="1:12" ht="12.5" outlineLevel="1" x14ac:dyDescent="0.25">
      <c r="A58" s="14"/>
      <c r="B58" s="18">
        <v>2043</v>
      </c>
      <c r="C58" s="26">
        <v>8.6740265340185127E-2</v>
      </c>
      <c r="D58" s="26">
        <v>7.124994270805865E-2</v>
      </c>
      <c r="E58" s="26">
        <v>7.1541163819422104E-2</v>
      </c>
      <c r="F58" s="26">
        <v>0.10292743950096872</v>
      </c>
      <c r="G58" s="26">
        <v>0.10292743950096872</v>
      </c>
      <c r="H58" s="26">
        <v>7.3251804996164349E-2</v>
      </c>
      <c r="I58" s="26">
        <v>7.3251804996164349E-2</v>
      </c>
      <c r="J58" s="26">
        <v>7.1239784049575997E-2</v>
      </c>
      <c r="K58" s="26">
        <v>7.1239784049575997E-2</v>
      </c>
      <c r="L58" s="26">
        <v>0.10233375246316839</v>
      </c>
    </row>
    <row r="59" spans="1:12" ht="12.5" outlineLevel="1" x14ac:dyDescent="0.25">
      <c r="A59" s="14"/>
      <c r="B59" s="18">
        <v>2044</v>
      </c>
      <c r="C59" s="26">
        <v>8.6740265340185127E-2</v>
      </c>
      <c r="D59" s="26">
        <v>7.124994270805865E-2</v>
      </c>
      <c r="E59" s="26">
        <v>7.1541163819422104E-2</v>
      </c>
      <c r="F59" s="26">
        <v>0.10292743950096872</v>
      </c>
      <c r="G59" s="26">
        <v>0.10292743950096872</v>
      </c>
      <c r="H59" s="26">
        <v>7.3251804996164349E-2</v>
      </c>
      <c r="I59" s="26">
        <v>7.3251804996164349E-2</v>
      </c>
      <c r="J59" s="26">
        <v>7.1239784049575997E-2</v>
      </c>
      <c r="K59" s="26">
        <v>7.1239784049575997E-2</v>
      </c>
      <c r="L59" s="26">
        <v>0.10233375246316839</v>
      </c>
    </row>
    <row r="60" spans="1:12" ht="12.5" outlineLevel="1" x14ac:dyDescent="0.25">
      <c r="A60" s="14"/>
      <c r="B60" s="18">
        <v>2045</v>
      </c>
      <c r="C60" s="26">
        <v>8.6740265340185127E-2</v>
      </c>
      <c r="D60" s="26">
        <v>7.124994270805865E-2</v>
      </c>
      <c r="E60" s="26">
        <v>7.1541163819422104E-2</v>
      </c>
      <c r="F60" s="26">
        <v>0.10292743950096872</v>
      </c>
      <c r="G60" s="26">
        <v>0.10292743950096872</v>
      </c>
      <c r="H60" s="26">
        <v>7.3251804996164349E-2</v>
      </c>
      <c r="I60" s="26">
        <v>7.3251804996164349E-2</v>
      </c>
      <c r="J60" s="26">
        <v>7.1239784049575997E-2</v>
      </c>
      <c r="K60" s="26">
        <v>7.1239784049575997E-2</v>
      </c>
      <c r="L60" s="26">
        <v>0.10233375246316839</v>
      </c>
    </row>
    <row r="61" spans="1:12" ht="12.5" outlineLevel="1" x14ac:dyDescent="0.25">
      <c r="A61" s="14"/>
      <c r="B61" s="18">
        <v>2046</v>
      </c>
      <c r="C61" s="26">
        <v>8.6740265340185127E-2</v>
      </c>
      <c r="D61" s="26">
        <v>7.124994270805865E-2</v>
      </c>
      <c r="E61" s="26">
        <v>7.1541163819422104E-2</v>
      </c>
      <c r="F61" s="26">
        <v>0.10292743950096872</v>
      </c>
      <c r="G61" s="26">
        <v>0.10292743950096872</v>
      </c>
      <c r="H61" s="26">
        <v>7.3251804996164349E-2</v>
      </c>
      <c r="I61" s="26">
        <v>7.3251804996164349E-2</v>
      </c>
      <c r="J61" s="26">
        <v>7.1239784049575997E-2</v>
      </c>
      <c r="K61" s="26">
        <v>7.1239784049575997E-2</v>
      </c>
      <c r="L61" s="26">
        <v>0.10233375246316839</v>
      </c>
    </row>
    <row r="62" spans="1:12" ht="12.5" outlineLevel="1" x14ac:dyDescent="0.25">
      <c r="A62" s="14"/>
      <c r="B62" s="18">
        <v>2047</v>
      </c>
      <c r="C62" s="26">
        <v>8.6740265340185127E-2</v>
      </c>
      <c r="D62" s="26">
        <v>7.124994270805865E-2</v>
      </c>
      <c r="E62" s="26">
        <v>7.1541163819422104E-2</v>
      </c>
      <c r="F62" s="26">
        <v>0.10292743950096872</v>
      </c>
      <c r="G62" s="26">
        <v>0.10292743950096872</v>
      </c>
      <c r="H62" s="26">
        <v>7.3251804996164349E-2</v>
      </c>
      <c r="I62" s="26">
        <v>7.3251804996164349E-2</v>
      </c>
      <c r="J62" s="26">
        <v>7.1239784049575997E-2</v>
      </c>
      <c r="K62" s="26">
        <v>7.1239784049575997E-2</v>
      </c>
      <c r="L62" s="26">
        <v>0.10233375246316839</v>
      </c>
    </row>
    <row r="63" spans="1:12" ht="12.5" outlineLevel="1" x14ac:dyDescent="0.25">
      <c r="A63" s="14"/>
      <c r="B63" s="18">
        <v>2048</v>
      </c>
      <c r="C63" s="26">
        <v>8.6740265340185127E-2</v>
      </c>
      <c r="D63" s="26">
        <v>7.124994270805865E-2</v>
      </c>
      <c r="E63" s="26">
        <v>7.1541163819422104E-2</v>
      </c>
      <c r="F63" s="26">
        <v>0.10292743950096872</v>
      </c>
      <c r="G63" s="26">
        <v>0.10292743950096872</v>
      </c>
      <c r="H63" s="26">
        <v>7.3251804996164349E-2</v>
      </c>
      <c r="I63" s="26">
        <v>7.3251804996164349E-2</v>
      </c>
      <c r="J63" s="26">
        <v>7.1239784049575997E-2</v>
      </c>
      <c r="K63" s="26">
        <v>7.1239784049575997E-2</v>
      </c>
      <c r="L63" s="26">
        <v>0.10233375246316839</v>
      </c>
    </row>
    <row r="64" spans="1:12" ht="12.5" outlineLevel="1" x14ac:dyDescent="0.25">
      <c r="A64" s="14"/>
      <c r="B64" s="18">
        <v>2049</v>
      </c>
      <c r="C64" s="26">
        <v>8.6740265340185127E-2</v>
      </c>
      <c r="D64" s="26">
        <v>7.124994270805865E-2</v>
      </c>
      <c r="E64" s="26">
        <v>7.1541163819422104E-2</v>
      </c>
      <c r="F64" s="26">
        <v>0.10292743950096872</v>
      </c>
      <c r="G64" s="26">
        <v>0.10292743950096872</v>
      </c>
      <c r="H64" s="26">
        <v>7.3251804996164349E-2</v>
      </c>
      <c r="I64" s="26">
        <v>7.3251804996164349E-2</v>
      </c>
      <c r="J64" s="26">
        <v>7.1239784049575997E-2</v>
      </c>
      <c r="K64" s="26">
        <v>7.1239784049575997E-2</v>
      </c>
      <c r="L64" s="26">
        <v>0.10233375246316839</v>
      </c>
    </row>
    <row r="65" spans="1:12" ht="12.5" outlineLevel="1" x14ac:dyDescent="0.25">
      <c r="A65" s="14"/>
      <c r="B65" s="18">
        <v>2050</v>
      </c>
      <c r="C65" s="26">
        <v>8.6740265340185127E-2</v>
      </c>
      <c r="D65" s="26">
        <v>7.124994270805865E-2</v>
      </c>
      <c r="E65" s="26">
        <v>7.1541163819422104E-2</v>
      </c>
      <c r="F65" s="26">
        <v>0.10292743950096872</v>
      </c>
      <c r="G65" s="26">
        <v>0.10292743950096872</v>
      </c>
      <c r="H65" s="26">
        <v>7.3251804996164349E-2</v>
      </c>
      <c r="I65" s="26">
        <v>7.3251804996164349E-2</v>
      </c>
      <c r="J65" s="26">
        <v>7.1239784049575997E-2</v>
      </c>
      <c r="K65" s="26">
        <v>7.1239784049575997E-2</v>
      </c>
      <c r="L65" s="26">
        <v>0.10233375246316839</v>
      </c>
    </row>
    <row r="66" spans="1:12" ht="12.5" outlineLevel="1" x14ac:dyDescent="0.25">
      <c r="A66" s="14"/>
      <c r="B66" s="18">
        <v>2051</v>
      </c>
      <c r="C66" s="26">
        <v>8.6740265340185127E-2</v>
      </c>
      <c r="D66" s="26">
        <v>7.124994270805865E-2</v>
      </c>
      <c r="E66" s="26">
        <v>7.1541163819422104E-2</v>
      </c>
      <c r="F66" s="26">
        <v>0.10292743950096872</v>
      </c>
      <c r="G66" s="26">
        <v>0.10292743950096872</v>
      </c>
      <c r="H66" s="26">
        <v>7.3251804996164349E-2</v>
      </c>
      <c r="I66" s="26">
        <v>7.3251804996164349E-2</v>
      </c>
      <c r="J66" s="26">
        <v>7.1239784049575997E-2</v>
      </c>
      <c r="K66" s="26">
        <v>7.1239784049575997E-2</v>
      </c>
      <c r="L66" s="26">
        <v>0.10233375246316839</v>
      </c>
    </row>
    <row r="67" spans="1:12" ht="12.5" outlineLevel="1" x14ac:dyDescent="0.25">
      <c r="A67" s="14"/>
      <c r="B67" s="18">
        <v>2052</v>
      </c>
      <c r="C67" s="26">
        <v>8.6740265340185127E-2</v>
      </c>
      <c r="D67" s="26">
        <v>7.124994270805865E-2</v>
      </c>
      <c r="E67" s="26">
        <v>7.1541163819422104E-2</v>
      </c>
      <c r="F67" s="26">
        <v>0.10292743950096872</v>
      </c>
      <c r="G67" s="26">
        <v>0.10292743950096872</v>
      </c>
      <c r="H67" s="26">
        <v>7.3251804996164349E-2</v>
      </c>
      <c r="I67" s="26">
        <v>7.3251804996164349E-2</v>
      </c>
      <c r="J67" s="26">
        <v>7.1239784049575997E-2</v>
      </c>
      <c r="K67" s="26">
        <v>7.1239784049575997E-2</v>
      </c>
      <c r="L67" s="26">
        <v>0.10233375246316839</v>
      </c>
    </row>
    <row r="68" spans="1:12" ht="12.5" outlineLevel="1" x14ac:dyDescent="0.25">
      <c r="A68" s="14"/>
      <c r="B68" s="18">
        <v>2053</v>
      </c>
      <c r="C68" s="26">
        <v>8.6740265340185127E-2</v>
      </c>
      <c r="D68" s="26">
        <v>7.124994270805865E-2</v>
      </c>
      <c r="E68" s="26">
        <v>7.1541163819422104E-2</v>
      </c>
      <c r="F68" s="26">
        <v>0.10292743950096872</v>
      </c>
      <c r="G68" s="26">
        <v>0.10292743950096872</v>
      </c>
      <c r="H68" s="26">
        <v>7.3251804996164349E-2</v>
      </c>
      <c r="I68" s="26">
        <v>7.3251804996164349E-2</v>
      </c>
      <c r="J68" s="26">
        <v>7.1239784049575997E-2</v>
      </c>
      <c r="K68" s="26">
        <v>7.1239784049575997E-2</v>
      </c>
      <c r="L68" s="26">
        <v>0.10233375246316839</v>
      </c>
    </row>
    <row r="69" spans="1:12" ht="12.5" outlineLevel="1" x14ac:dyDescent="0.25">
      <c r="A69" s="14"/>
      <c r="B69" s="18">
        <v>2054</v>
      </c>
      <c r="C69" s="26">
        <v>8.6740265340185127E-2</v>
      </c>
      <c r="D69" s="26">
        <v>7.124994270805865E-2</v>
      </c>
      <c r="E69" s="26">
        <v>7.1541163819422104E-2</v>
      </c>
      <c r="F69" s="26">
        <v>0.10292743950096872</v>
      </c>
      <c r="G69" s="26">
        <v>0.10292743950096872</v>
      </c>
      <c r="H69" s="26">
        <v>7.3251804996164349E-2</v>
      </c>
      <c r="I69" s="26">
        <v>7.3251804996164349E-2</v>
      </c>
      <c r="J69" s="26">
        <v>7.1239784049575997E-2</v>
      </c>
      <c r="K69" s="26">
        <v>7.1239784049575997E-2</v>
      </c>
      <c r="L69" s="26">
        <v>0.10233375246316839</v>
      </c>
    </row>
    <row r="70" spans="1:12" ht="12.5" outlineLevel="1" x14ac:dyDescent="0.25">
      <c r="A70" s="14"/>
      <c r="B70" s="18">
        <v>2055</v>
      </c>
      <c r="C70" s="26">
        <v>8.6740265340185127E-2</v>
      </c>
      <c r="D70" s="26">
        <v>7.124994270805865E-2</v>
      </c>
      <c r="E70" s="26">
        <v>7.1541163819422104E-2</v>
      </c>
      <c r="F70" s="26">
        <v>0.10292743950096872</v>
      </c>
      <c r="G70" s="26">
        <v>0.10292743950096872</v>
      </c>
      <c r="H70" s="26">
        <v>7.3251804996164349E-2</v>
      </c>
      <c r="I70" s="26">
        <v>7.3251804996164349E-2</v>
      </c>
      <c r="J70" s="26">
        <v>7.1239784049575997E-2</v>
      </c>
      <c r="K70" s="26">
        <v>7.1239784049575997E-2</v>
      </c>
      <c r="L70" s="26">
        <v>0.10233375246316839</v>
      </c>
    </row>
    <row r="71" spans="1:12" ht="12.5" outlineLevel="1" x14ac:dyDescent="0.25">
      <c r="A71" s="14"/>
      <c r="B71" s="18">
        <v>2056</v>
      </c>
      <c r="C71" s="26">
        <v>8.6740265340185127E-2</v>
      </c>
      <c r="D71" s="26">
        <v>7.124994270805865E-2</v>
      </c>
      <c r="E71" s="26">
        <v>7.1541163819422104E-2</v>
      </c>
      <c r="F71" s="26">
        <v>0.10292743950096872</v>
      </c>
      <c r="G71" s="26">
        <v>0.10292743950096872</v>
      </c>
      <c r="H71" s="26">
        <v>7.3251804996164349E-2</v>
      </c>
      <c r="I71" s="26">
        <v>7.3251804996164349E-2</v>
      </c>
      <c r="J71" s="26">
        <v>7.1239784049575997E-2</v>
      </c>
      <c r="K71" s="26">
        <v>7.1239784049575997E-2</v>
      </c>
      <c r="L71" s="26">
        <v>0.10233375246316839</v>
      </c>
    </row>
    <row r="72" spans="1:12" ht="12.5" outlineLevel="1" x14ac:dyDescent="0.25">
      <c r="A72" s="14"/>
      <c r="B72" s="18">
        <v>2057</v>
      </c>
      <c r="C72" s="26">
        <v>8.6740265340185127E-2</v>
      </c>
      <c r="D72" s="26">
        <v>7.124994270805865E-2</v>
      </c>
      <c r="E72" s="26">
        <v>7.1541163819422104E-2</v>
      </c>
      <c r="F72" s="26">
        <v>0.10292743950096872</v>
      </c>
      <c r="G72" s="26">
        <v>0.10292743950096872</v>
      </c>
      <c r="H72" s="26">
        <v>7.3251804996164349E-2</v>
      </c>
      <c r="I72" s="26">
        <v>7.3251804996164349E-2</v>
      </c>
      <c r="J72" s="26">
        <v>7.1239784049575997E-2</v>
      </c>
      <c r="K72" s="26">
        <v>7.1239784049575997E-2</v>
      </c>
      <c r="L72" s="26">
        <v>0.10233375246316839</v>
      </c>
    </row>
    <row r="73" spans="1:12" ht="12.5" outlineLevel="1" x14ac:dyDescent="0.25">
      <c r="A73" s="14"/>
      <c r="B73" s="18">
        <v>2058</v>
      </c>
      <c r="C73" s="26">
        <v>8.6740265340185127E-2</v>
      </c>
      <c r="D73" s="26">
        <v>7.124994270805865E-2</v>
      </c>
      <c r="E73" s="26">
        <v>7.1541163819422104E-2</v>
      </c>
      <c r="F73" s="26">
        <v>0.10292743950096872</v>
      </c>
      <c r="G73" s="26">
        <v>0.10292743950096872</v>
      </c>
      <c r="H73" s="26">
        <v>7.3251804996164349E-2</v>
      </c>
      <c r="I73" s="26">
        <v>7.3251804996164349E-2</v>
      </c>
      <c r="J73" s="26">
        <v>7.1239784049575997E-2</v>
      </c>
      <c r="K73" s="26">
        <v>7.1239784049575997E-2</v>
      </c>
      <c r="L73" s="26">
        <v>0.10233375246316839</v>
      </c>
    </row>
    <row r="74" spans="1:12" ht="12.5" outlineLevel="1" x14ac:dyDescent="0.25">
      <c r="A74" s="14"/>
      <c r="B74" s="18">
        <v>2059</v>
      </c>
      <c r="C74" s="26">
        <v>8.6740265340185127E-2</v>
      </c>
      <c r="D74" s="26">
        <v>7.124994270805865E-2</v>
      </c>
      <c r="E74" s="26">
        <v>7.1541163819422104E-2</v>
      </c>
      <c r="F74" s="26">
        <v>0.10292743950096872</v>
      </c>
      <c r="G74" s="26">
        <v>0.10292743950096872</v>
      </c>
      <c r="H74" s="26">
        <v>7.3251804996164349E-2</v>
      </c>
      <c r="I74" s="26">
        <v>7.3251804996164349E-2</v>
      </c>
      <c r="J74" s="26">
        <v>7.1239784049575997E-2</v>
      </c>
      <c r="K74" s="26">
        <v>7.1239784049575997E-2</v>
      </c>
      <c r="L74" s="26">
        <v>0.10233375246316839</v>
      </c>
    </row>
    <row r="75" spans="1:12" ht="12.5" outlineLevel="1" x14ac:dyDescent="0.25">
      <c r="A75" s="14"/>
      <c r="B75" s="18">
        <v>2060</v>
      </c>
      <c r="C75" s="26">
        <v>8.6740265340185127E-2</v>
      </c>
      <c r="D75" s="26">
        <v>7.124994270805865E-2</v>
      </c>
      <c r="E75" s="26">
        <v>7.1541163819422104E-2</v>
      </c>
      <c r="F75" s="26">
        <v>0.10292743950096872</v>
      </c>
      <c r="G75" s="26">
        <v>0.10292743950096872</v>
      </c>
      <c r="H75" s="26">
        <v>7.3251804996164349E-2</v>
      </c>
      <c r="I75" s="26">
        <v>7.3251804996164349E-2</v>
      </c>
      <c r="J75" s="26">
        <v>7.1239784049575997E-2</v>
      </c>
      <c r="K75" s="26">
        <v>7.1239784049575997E-2</v>
      </c>
      <c r="L75" s="26">
        <v>0.10233375246316839</v>
      </c>
    </row>
    <row r="76" spans="1:12" ht="14" x14ac:dyDescent="0.25">
      <c r="A76" s="31">
        <v>3</v>
      </c>
      <c r="B76" s="32" t="s">
        <v>80</v>
      </c>
      <c r="C76" s="31"/>
      <c r="D76" s="31"/>
      <c r="E76" s="31"/>
      <c r="F76" s="31"/>
      <c r="G76" s="31"/>
      <c r="H76" s="31"/>
      <c r="I76" s="31"/>
      <c r="J76" s="31"/>
      <c r="K76" s="31"/>
      <c r="L76" s="31"/>
    </row>
    <row r="77" spans="1:12" ht="12.5" outlineLevel="1" x14ac:dyDescent="0.25">
      <c r="A77" s="14"/>
      <c r="B77" s="18">
        <v>2030</v>
      </c>
      <c r="C77" s="20">
        <v>4311.4399999999996</v>
      </c>
      <c r="D77" s="20">
        <v>2403.1</v>
      </c>
      <c r="E77" s="20">
        <v>1678.58</v>
      </c>
      <c r="F77" s="20">
        <v>9416.5</v>
      </c>
      <c r="G77" s="20">
        <v>11988.43</v>
      </c>
      <c r="H77" s="20">
        <v>2065.4</v>
      </c>
      <c r="I77" s="20">
        <v>2673.89</v>
      </c>
      <c r="J77" s="20">
        <v>1714.78</v>
      </c>
      <c r="K77" s="20">
        <v>3086.61</v>
      </c>
      <c r="L77" s="20">
        <v>6163.24</v>
      </c>
    </row>
    <row r="78" spans="1:12" ht="12.5" outlineLevel="1" x14ac:dyDescent="0.25">
      <c r="A78" s="14"/>
      <c r="B78" s="18">
        <v>2031</v>
      </c>
      <c r="C78" s="20">
        <v>2824.79</v>
      </c>
      <c r="D78" s="20">
        <v>1287.26</v>
      </c>
      <c r="E78" s="20">
        <v>1607.15</v>
      </c>
      <c r="F78" s="20">
        <v>9332.3799999999992</v>
      </c>
      <c r="G78" s="20">
        <v>11536.1</v>
      </c>
      <c r="H78" s="20">
        <v>2040.03</v>
      </c>
      <c r="I78" s="20">
        <v>2652.58</v>
      </c>
      <c r="J78" s="20">
        <v>1614.18</v>
      </c>
      <c r="K78" s="20">
        <v>2905.53</v>
      </c>
      <c r="L78" s="20">
        <v>6061.02</v>
      </c>
    </row>
    <row r="79" spans="1:12" ht="12.5" outlineLevel="1" x14ac:dyDescent="0.25">
      <c r="A79" s="14"/>
      <c r="B79" s="18">
        <v>2032</v>
      </c>
      <c r="C79" s="20">
        <v>2711.19</v>
      </c>
      <c r="D79" s="20">
        <v>1246.5999999999999</v>
      </c>
      <c r="E79" s="20">
        <v>1579.45</v>
      </c>
      <c r="F79" s="20">
        <v>9250.51</v>
      </c>
      <c r="G79" s="20">
        <v>11086.64</v>
      </c>
      <c r="H79" s="20">
        <v>2030.13</v>
      </c>
      <c r="I79" s="20">
        <v>2624.36</v>
      </c>
      <c r="J79" s="20">
        <v>1583.32</v>
      </c>
      <c r="K79" s="20">
        <v>2849.97</v>
      </c>
      <c r="L79" s="20">
        <v>5960.51</v>
      </c>
    </row>
    <row r="80" spans="1:12" ht="12.5" outlineLevel="1" x14ac:dyDescent="0.25">
      <c r="A80" s="14"/>
      <c r="B80" s="18">
        <v>2033</v>
      </c>
      <c r="C80" s="20">
        <v>2597.59</v>
      </c>
      <c r="D80" s="20">
        <v>1207.28</v>
      </c>
      <c r="E80" s="20">
        <v>1552.29</v>
      </c>
      <c r="F80" s="20">
        <v>9168.65</v>
      </c>
      <c r="G80" s="20">
        <v>10637.18</v>
      </c>
      <c r="H80" s="20">
        <v>2010.32</v>
      </c>
      <c r="I80" s="20">
        <v>2596.15</v>
      </c>
      <c r="J80" s="20">
        <v>1553.09</v>
      </c>
      <c r="K80" s="20">
        <v>2795.56</v>
      </c>
      <c r="L80" s="20">
        <v>5861.65</v>
      </c>
    </row>
    <row r="81" spans="1:12" ht="12.5" outlineLevel="1" x14ac:dyDescent="0.25">
      <c r="A81" s="14"/>
      <c r="B81" s="18">
        <v>2034</v>
      </c>
      <c r="C81" s="20">
        <v>2483.9899999999998</v>
      </c>
      <c r="D81" s="20">
        <v>1169.26</v>
      </c>
      <c r="E81" s="20">
        <v>1525.67</v>
      </c>
      <c r="F81" s="20">
        <v>9086.7900000000009</v>
      </c>
      <c r="G81" s="20">
        <v>10187.719999999999</v>
      </c>
      <c r="H81" s="20">
        <v>1990.51</v>
      </c>
      <c r="I81" s="20">
        <v>2582.04</v>
      </c>
      <c r="J81" s="20">
        <v>1523.48</v>
      </c>
      <c r="K81" s="20">
        <v>2742.27</v>
      </c>
      <c r="L81" s="20">
        <v>5764.44</v>
      </c>
    </row>
    <row r="82" spans="1:12" ht="12.5" outlineLevel="1" x14ac:dyDescent="0.25">
      <c r="A82" s="14"/>
      <c r="B82" s="18">
        <v>2035</v>
      </c>
      <c r="C82" s="20">
        <v>2370.39</v>
      </c>
      <c r="D82" s="20">
        <v>1132.48</v>
      </c>
      <c r="E82" s="20">
        <v>1499.57</v>
      </c>
      <c r="F82" s="20">
        <v>9004.92</v>
      </c>
      <c r="G82" s="20">
        <v>9738.26</v>
      </c>
      <c r="H82" s="20">
        <v>1980.61</v>
      </c>
      <c r="I82" s="20">
        <v>2553.8200000000002</v>
      </c>
      <c r="J82" s="20">
        <v>1494.49</v>
      </c>
      <c r="K82" s="20">
        <v>2690.08</v>
      </c>
      <c r="L82" s="20">
        <v>5668.84</v>
      </c>
    </row>
    <row r="83" spans="1:12" ht="12.5" outlineLevel="1" x14ac:dyDescent="0.25">
      <c r="A83" s="14"/>
      <c r="B83" s="18">
        <v>2036</v>
      </c>
      <c r="C83" s="20">
        <v>2324.48</v>
      </c>
      <c r="D83" s="20">
        <v>1096.92</v>
      </c>
      <c r="E83" s="20">
        <v>1473.98</v>
      </c>
      <c r="F83" s="20">
        <v>8759.34</v>
      </c>
      <c r="G83" s="20">
        <v>9363.7199999999993</v>
      </c>
      <c r="H83" s="20">
        <v>1960.8</v>
      </c>
      <c r="I83" s="20">
        <v>2525.6</v>
      </c>
      <c r="J83" s="20">
        <v>1466.09</v>
      </c>
      <c r="K83" s="20">
        <v>2638.96</v>
      </c>
      <c r="L83" s="20">
        <v>5574.83</v>
      </c>
    </row>
    <row r="84" spans="1:12" ht="12.5" outlineLevel="1" x14ac:dyDescent="0.25">
      <c r="A84" s="14"/>
      <c r="B84" s="18">
        <v>2037</v>
      </c>
      <c r="C84" s="20">
        <v>2278.56</v>
      </c>
      <c r="D84" s="20">
        <v>1062.52</v>
      </c>
      <c r="E84" s="20">
        <v>1448.89</v>
      </c>
      <c r="F84" s="20">
        <v>8513.75</v>
      </c>
      <c r="G84" s="20">
        <v>8989.17</v>
      </c>
      <c r="H84" s="20">
        <v>1941</v>
      </c>
      <c r="I84" s="20">
        <v>2511.4899999999998</v>
      </c>
      <c r="J84" s="20">
        <v>1438.28</v>
      </c>
      <c r="K84" s="20">
        <v>2588.9</v>
      </c>
      <c r="L84" s="20">
        <v>5482.37</v>
      </c>
    </row>
    <row r="85" spans="1:12" ht="12.5" outlineLevel="1" x14ac:dyDescent="0.25">
      <c r="A85" s="14"/>
      <c r="B85" s="18">
        <v>2038</v>
      </c>
      <c r="C85" s="20">
        <v>2232.64</v>
      </c>
      <c r="D85" s="20">
        <v>1029.24</v>
      </c>
      <c r="E85" s="20">
        <v>1424.29</v>
      </c>
      <c r="F85" s="20">
        <v>8268.16</v>
      </c>
      <c r="G85" s="20">
        <v>8614.6200000000008</v>
      </c>
      <c r="H85" s="20">
        <v>1931.1</v>
      </c>
      <c r="I85" s="20">
        <v>2483.27</v>
      </c>
      <c r="J85" s="20">
        <v>1411.03</v>
      </c>
      <c r="K85" s="20">
        <v>2539.86</v>
      </c>
      <c r="L85" s="20">
        <v>5391.45</v>
      </c>
    </row>
    <row r="86" spans="1:12" ht="12.5" outlineLevel="1" x14ac:dyDescent="0.25">
      <c r="A86" s="14"/>
      <c r="B86" s="18">
        <v>2039</v>
      </c>
      <c r="C86" s="20">
        <v>2186.7199999999998</v>
      </c>
      <c r="D86" s="20">
        <v>997.06</v>
      </c>
      <c r="E86" s="20">
        <v>1400.16</v>
      </c>
      <c r="F86" s="20">
        <v>8022.57</v>
      </c>
      <c r="G86" s="20">
        <v>8240.07</v>
      </c>
      <c r="H86" s="20">
        <v>1911.29</v>
      </c>
      <c r="I86" s="20">
        <v>2469.16</v>
      </c>
      <c r="J86" s="20">
        <v>1384.34</v>
      </c>
      <c r="K86" s="20">
        <v>2491.8200000000002</v>
      </c>
      <c r="L86" s="20">
        <v>5302.03</v>
      </c>
    </row>
    <row r="87" spans="1:12" ht="12.5" outlineLevel="1" x14ac:dyDescent="0.25">
      <c r="A87" s="14"/>
      <c r="B87" s="18">
        <v>2040</v>
      </c>
      <c r="C87" s="20">
        <v>2140.8000000000002</v>
      </c>
      <c r="D87" s="20">
        <v>965.92</v>
      </c>
      <c r="E87" s="20">
        <v>1376.5</v>
      </c>
      <c r="F87" s="20">
        <v>7776.98</v>
      </c>
      <c r="G87" s="20">
        <v>7865.52</v>
      </c>
      <c r="H87" s="20">
        <v>1891.48</v>
      </c>
      <c r="I87" s="20">
        <v>2440.94</v>
      </c>
      <c r="J87" s="20">
        <v>1256.52</v>
      </c>
      <c r="K87" s="20">
        <v>2261.7399999999998</v>
      </c>
      <c r="L87" s="20">
        <v>5214.1000000000004</v>
      </c>
    </row>
    <row r="88" spans="1:12" ht="12.5" outlineLevel="1" x14ac:dyDescent="0.25">
      <c r="A88" s="14"/>
      <c r="B88" s="18">
        <v>2041</v>
      </c>
      <c r="C88" s="20">
        <v>2094.89</v>
      </c>
      <c r="D88" s="20">
        <v>935.8</v>
      </c>
      <c r="E88" s="20">
        <v>1353.3</v>
      </c>
      <c r="F88" s="20">
        <v>7613.25</v>
      </c>
      <c r="G88" s="20">
        <v>7640.79</v>
      </c>
      <c r="H88" s="20">
        <v>1881.58</v>
      </c>
      <c r="I88" s="20">
        <v>2412.7199999999998</v>
      </c>
      <c r="J88" s="20">
        <v>1236.47</v>
      </c>
      <c r="K88" s="20">
        <v>2225.64</v>
      </c>
      <c r="L88" s="20">
        <v>5127.63</v>
      </c>
    </row>
    <row r="89" spans="1:12" ht="12.5" outlineLevel="1" x14ac:dyDescent="0.25">
      <c r="A89" s="14"/>
      <c r="B89" s="18">
        <v>2042</v>
      </c>
      <c r="C89" s="20">
        <v>2048.9699999999998</v>
      </c>
      <c r="D89" s="20">
        <v>906.67</v>
      </c>
      <c r="E89" s="20">
        <v>1330.55</v>
      </c>
      <c r="F89" s="20">
        <v>7449.53</v>
      </c>
      <c r="G89" s="20">
        <v>7416.06</v>
      </c>
      <c r="H89" s="20">
        <v>1861.77</v>
      </c>
      <c r="I89" s="20">
        <v>2398.61</v>
      </c>
      <c r="J89" s="20">
        <v>1216.78</v>
      </c>
      <c r="K89" s="20">
        <v>2190.1999999999998</v>
      </c>
      <c r="L89" s="20">
        <v>5042.59</v>
      </c>
    </row>
    <row r="90" spans="1:12" ht="12.5" outlineLevel="1" x14ac:dyDescent="0.25">
      <c r="A90" s="14"/>
      <c r="B90" s="18">
        <v>2043</v>
      </c>
      <c r="C90" s="20">
        <v>2003.05</v>
      </c>
      <c r="D90" s="20">
        <v>878.48</v>
      </c>
      <c r="E90" s="20">
        <v>1308.24</v>
      </c>
      <c r="F90" s="20">
        <v>7285.8</v>
      </c>
      <c r="G90" s="20">
        <v>7191.33</v>
      </c>
      <c r="H90" s="20">
        <v>1841.97</v>
      </c>
      <c r="I90" s="20">
        <v>2370.39</v>
      </c>
      <c r="J90" s="20">
        <v>1197.45</v>
      </c>
      <c r="K90" s="20">
        <v>2155.4</v>
      </c>
      <c r="L90" s="20">
        <v>4958.96</v>
      </c>
    </row>
    <row r="91" spans="1:12" ht="12.5" outlineLevel="1" x14ac:dyDescent="0.25">
      <c r="A91" s="14"/>
      <c r="B91" s="18">
        <v>2044</v>
      </c>
      <c r="C91" s="20">
        <v>1957.13</v>
      </c>
      <c r="D91" s="20">
        <v>851.2</v>
      </c>
      <c r="E91" s="20">
        <v>1286.3499999999999</v>
      </c>
      <c r="F91" s="20">
        <v>7122.08</v>
      </c>
      <c r="G91" s="20">
        <v>6966.6</v>
      </c>
      <c r="H91" s="20">
        <v>1832.06</v>
      </c>
      <c r="I91" s="20">
        <v>2356.2800000000002</v>
      </c>
      <c r="J91" s="20">
        <v>1178.47</v>
      </c>
      <c r="K91" s="20">
        <v>2121.2399999999998</v>
      </c>
      <c r="L91" s="20">
        <v>4876.72</v>
      </c>
    </row>
    <row r="92" spans="1:12" ht="12.5" outlineLevel="1" x14ac:dyDescent="0.25">
      <c r="A92" s="14"/>
      <c r="B92" s="18">
        <v>2045</v>
      </c>
      <c r="C92" s="20">
        <v>1911.21</v>
      </c>
      <c r="D92" s="20">
        <v>824.81</v>
      </c>
      <c r="E92" s="20">
        <v>1264.8900000000001</v>
      </c>
      <c r="F92" s="20">
        <v>6958.35</v>
      </c>
      <c r="G92" s="20">
        <v>6741.88</v>
      </c>
      <c r="H92" s="20">
        <v>1812.26</v>
      </c>
      <c r="I92" s="20">
        <v>2328.0700000000002</v>
      </c>
      <c r="J92" s="20">
        <v>1159.83</v>
      </c>
      <c r="K92" s="20">
        <v>2087.6999999999998</v>
      </c>
      <c r="L92" s="20">
        <v>4795.84</v>
      </c>
    </row>
    <row r="93" spans="1:12" ht="12.5" outlineLevel="1" x14ac:dyDescent="0.25">
      <c r="A93" s="14"/>
      <c r="B93" s="18">
        <v>2046</v>
      </c>
      <c r="C93" s="20">
        <v>1865.3</v>
      </c>
      <c r="D93" s="20">
        <v>799.28</v>
      </c>
      <c r="E93" s="20">
        <v>1243.83</v>
      </c>
      <c r="F93" s="20">
        <v>6794.63</v>
      </c>
      <c r="G93" s="20">
        <v>6592.06</v>
      </c>
      <c r="H93" s="20">
        <v>1792.45</v>
      </c>
      <c r="I93" s="20">
        <v>2313.96</v>
      </c>
      <c r="J93" s="20">
        <v>1141.53</v>
      </c>
      <c r="K93" s="20">
        <v>2054.7600000000002</v>
      </c>
      <c r="L93" s="20">
        <v>4716.3</v>
      </c>
    </row>
    <row r="94" spans="1:12" ht="12.5" outlineLevel="1" x14ac:dyDescent="0.25">
      <c r="A94" s="14"/>
      <c r="B94" s="18">
        <v>2047</v>
      </c>
      <c r="C94" s="20">
        <v>1819.38</v>
      </c>
      <c r="D94" s="20">
        <v>774.57</v>
      </c>
      <c r="E94" s="20">
        <v>1223.18</v>
      </c>
      <c r="F94" s="20">
        <v>6630.9</v>
      </c>
      <c r="G94" s="20">
        <v>6442.24</v>
      </c>
      <c r="H94" s="20">
        <v>1782.55</v>
      </c>
      <c r="I94" s="20">
        <v>2299.85</v>
      </c>
      <c r="J94" s="20">
        <v>1123.57</v>
      </c>
      <c r="K94" s="20">
        <v>2022.42</v>
      </c>
      <c r="L94" s="20">
        <v>4638.09</v>
      </c>
    </row>
    <row r="95" spans="1:12" ht="12.5" outlineLevel="1" x14ac:dyDescent="0.25">
      <c r="A95" s="14"/>
      <c r="B95" s="18">
        <v>2048</v>
      </c>
      <c r="C95" s="20">
        <v>1773.46</v>
      </c>
      <c r="D95" s="20">
        <v>750.65</v>
      </c>
      <c r="E95" s="20">
        <v>1202.92</v>
      </c>
      <c r="F95" s="20">
        <v>6467.17</v>
      </c>
      <c r="G95" s="20">
        <v>6292.42</v>
      </c>
      <c r="H95" s="20">
        <v>1762.74</v>
      </c>
      <c r="I95" s="20">
        <v>2271.63</v>
      </c>
      <c r="J95" s="20">
        <v>1105.92</v>
      </c>
      <c r="K95" s="20">
        <v>1990.66</v>
      </c>
      <c r="L95" s="20">
        <v>4561.17</v>
      </c>
    </row>
    <row r="96" spans="1:12" ht="12.5" outlineLevel="1" x14ac:dyDescent="0.25">
      <c r="A96" s="14"/>
      <c r="B96" s="18">
        <v>2049</v>
      </c>
      <c r="C96" s="20">
        <v>1727.54</v>
      </c>
      <c r="D96" s="20">
        <v>727.51</v>
      </c>
      <c r="E96" s="20">
        <v>1183.05</v>
      </c>
      <c r="F96" s="20">
        <v>6303.45</v>
      </c>
      <c r="G96" s="20">
        <v>6142.6</v>
      </c>
      <c r="H96" s="20">
        <v>1742.94</v>
      </c>
      <c r="I96" s="20">
        <v>2257.52</v>
      </c>
      <c r="J96" s="20">
        <v>1088.5999999999999</v>
      </c>
      <c r="K96" s="20">
        <v>1959.48</v>
      </c>
      <c r="L96" s="20">
        <v>4485.5200000000004</v>
      </c>
    </row>
    <row r="97" spans="1:12" ht="12.5" outlineLevel="1" x14ac:dyDescent="0.25">
      <c r="A97" s="14"/>
      <c r="B97" s="18">
        <v>2050</v>
      </c>
      <c r="C97" s="20">
        <v>1681.62</v>
      </c>
      <c r="D97" s="20">
        <v>705.12</v>
      </c>
      <c r="E97" s="20">
        <v>1163.55</v>
      </c>
      <c r="F97" s="20">
        <v>6139.72</v>
      </c>
      <c r="G97" s="20">
        <v>5992.78</v>
      </c>
      <c r="H97" s="20">
        <v>1733.03</v>
      </c>
      <c r="I97" s="20">
        <v>2229.3000000000002</v>
      </c>
      <c r="J97" s="20">
        <v>1071.58</v>
      </c>
      <c r="K97" s="20">
        <v>1928.85</v>
      </c>
      <c r="L97" s="20">
        <v>4411.13</v>
      </c>
    </row>
    <row r="98" spans="1:12" ht="12.5" outlineLevel="1" x14ac:dyDescent="0.25">
      <c r="A98" s="14"/>
      <c r="B98" s="18">
        <v>2051</v>
      </c>
      <c r="C98" s="20">
        <v>1635.7</v>
      </c>
      <c r="D98" s="20">
        <v>681.18</v>
      </c>
      <c r="E98" s="20">
        <v>1143.28</v>
      </c>
      <c r="F98" s="20">
        <v>5976</v>
      </c>
      <c r="G98" s="20">
        <v>5842.96</v>
      </c>
      <c r="H98" s="20">
        <v>1713.23</v>
      </c>
      <c r="I98" s="20">
        <v>2215.19</v>
      </c>
      <c r="J98" s="20">
        <v>1053.93</v>
      </c>
      <c r="K98" s="20">
        <v>1897.08</v>
      </c>
      <c r="L98" s="20">
        <v>4334.1899999999996</v>
      </c>
    </row>
    <row r="99" spans="1:12" ht="12.5" outlineLevel="1" x14ac:dyDescent="0.25">
      <c r="A99" s="14"/>
      <c r="B99" s="18">
        <v>2052</v>
      </c>
      <c r="C99" s="20">
        <v>1589.79</v>
      </c>
      <c r="D99" s="20">
        <v>657.24</v>
      </c>
      <c r="E99" s="20">
        <v>1123.01</v>
      </c>
      <c r="F99" s="20">
        <v>5812.27</v>
      </c>
      <c r="G99" s="20">
        <v>5693.14</v>
      </c>
      <c r="H99" s="20">
        <v>1703.33</v>
      </c>
      <c r="I99" s="20">
        <v>2201.08</v>
      </c>
      <c r="J99" s="20">
        <v>1036.28</v>
      </c>
      <c r="K99" s="20">
        <v>1865.31</v>
      </c>
      <c r="L99" s="20">
        <v>4257.25</v>
      </c>
    </row>
    <row r="100" spans="1:12" ht="12.5" outlineLevel="1" x14ac:dyDescent="0.25">
      <c r="A100" s="14"/>
      <c r="B100" s="18">
        <v>2053</v>
      </c>
      <c r="C100" s="20">
        <v>1543.87</v>
      </c>
      <c r="D100" s="20">
        <v>633.29999999999995</v>
      </c>
      <c r="E100" s="20">
        <v>1102.74</v>
      </c>
      <c r="F100" s="20">
        <v>5648.54</v>
      </c>
      <c r="G100" s="20">
        <v>5543.32</v>
      </c>
      <c r="H100" s="20">
        <v>1683.52</v>
      </c>
      <c r="I100" s="20">
        <v>2172.86</v>
      </c>
      <c r="J100" s="20">
        <v>1018.63</v>
      </c>
      <c r="K100" s="20">
        <v>1833.54</v>
      </c>
      <c r="L100" s="20">
        <v>4180.3100000000004</v>
      </c>
    </row>
    <row r="101" spans="1:12" ht="12.5" outlineLevel="1" x14ac:dyDescent="0.25">
      <c r="A101" s="14"/>
      <c r="B101" s="18">
        <v>2054</v>
      </c>
      <c r="C101" s="20">
        <v>1497.95</v>
      </c>
      <c r="D101" s="20">
        <v>609.36</v>
      </c>
      <c r="E101" s="20">
        <v>1082.48</v>
      </c>
      <c r="F101" s="20">
        <v>5484.82</v>
      </c>
      <c r="G101" s="20">
        <v>5393.5</v>
      </c>
      <c r="H101" s="20">
        <v>1663.71</v>
      </c>
      <c r="I101" s="20">
        <v>2158.75</v>
      </c>
      <c r="J101" s="20">
        <v>1000.98</v>
      </c>
      <c r="K101" s="20">
        <v>1801.77</v>
      </c>
      <c r="L101" s="20">
        <v>4103.3599999999997</v>
      </c>
    </row>
    <row r="102" spans="1:12" ht="12.5" outlineLevel="1" x14ac:dyDescent="0.25">
      <c r="A102" s="14"/>
      <c r="B102" s="18">
        <v>2055</v>
      </c>
      <c r="C102" s="20">
        <v>1452.03</v>
      </c>
      <c r="D102" s="20">
        <v>585.42999999999995</v>
      </c>
      <c r="E102" s="20">
        <v>1062.21</v>
      </c>
      <c r="F102" s="20">
        <v>5321.09</v>
      </c>
      <c r="G102" s="20">
        <v>5243.68</v>
      </c>
      <c r="H102" s="20">
        <v>1653.81</v>
      </c>
      <c r="I102" s="20">
        <v>2130.5300000000002</v>
      </c>
      <c r="J102" s="20">
        <v>983.33</v>
      </c>
      <c r="K102" s="20">
        <v>1770</v>
      </c>
      <c r="L102" s="20">
        <v>4026.42</v>
      </c>
    </row>
    <row r="103" spans="1:12" ht="12.5" outlineLevel="1" x14ac:dyDescent="0.25">
      <c r="A103" s="14"/>
      <c r="B103" s="18">
        <v>2056</v>
      </c>
      <c r="C103" s="20">
        <v>1406.11</v>
      </c>
      <c r="D103" s="20">
        <v>561.49</v>
      </c>
      <c r="E103" s="20">
        <v>1041.94</v>
      </c>
      <c r="F103" s="20">
        <v>5157.37</v>
      </c>
      <c r="G103" s="20">
        <v>5093.8599999999997</v>
      </c>
      <c r="H103" s="20">
        <v>1634</v>
      </c>
      <c r="I103" s="20">
        <v>2116.42</v>
      </c>
      <c r="J103" s="20">
        <v>965.68</v>
      </c>
      <c r="K103" s="20">
        <v>1738.23</v>
      </c>
      <c r="L103" s="20">
        <v>3949.48</v>
      </c>
    </row>
    <row r="104" spans="1:12" ht="12.5" outlineLevel="1" x14ac:dyDescent="0.25">
      <c r="A104" s="14"/>
      <c r="B104" s="18">
        <v>2057</v>
      </c>
      <c r="C104" s="20">
        <v>1360.2</v>
      </c>
      <c r="D104" s="20">
        <v>537.54999999999995</v>
      </c>
      <c r="E104" s="20">
        <v>1021.67</v>
      </c>
      <c r="F104" s="20">
        <v>4993.6400000000003</v>
      </c>
      <c r="G104" s="20">
        <v>4944.04</v>
      </c>
      <c r="H104" s="20">
        <v>1614.2</v>
      </c>
      <c r="I104" s="20">
        <v>2102.31</v>
      </c>
      <c r="J104" s="20">
        <v>948.03</v>
      </c>
      <c r="K104" s="20">
        <v>1706.46</v>
      </c>
      <c r="L104" s="20">
        <v>3872.54</v>
      </c>
    </row>
    <row r="105" spans="1:12" ht="12.5" outlineLevel="1" x14ac:dyDescent="0.25">
      <c r="A105" s="14"/>
      <c r="B105" s="18">
        <v>2058</v>
      </c>
      <c r="C105" s="20">
        <v>1314.28</v>
      </c>
      <c r="D105" s="20">
        <v>513.61</v>
      </c>
      <c r="E105" s="20">
        <v>1001.4</v>
      </c>
      <c r="F105" s="20">
        <v>4829.91</v>
      </c>
      <c r="G105" s="20">
        <v>4794.22</v>
      </c>
      <c r="H105" s="20">
        <v>1604.29</v>
      </c>
      <c r="I105" s="20">
        <v>2074.09</v>
      </c>
      <c r="J105" s="20">
        <v>930.38</v>
      </c>
      <c r="K105" s="20">
        <v>1674.69</v>
      </c>
      <c r="L105" s="20">
        <v>3795.6</v>
      </c>
    </row>
    <row r="106" spans="1:12" ht="12.5" outlineLevel="1" x14ac:dyDescent="0.25">
      <c r="A106" s="14"/>
      <c r="B106" s="18">
        <v>2059</v>
      </c>
      <c r="C106" s="20">
        <v>1268.3599999999999</v>
      </c>
      <c r="D106" s="20">
        <v>489.67</v>
      </c>
      <c r="E106" s="20">
        <v>981.14</v>
      </c>
      <c r="F106" s="20">
        <v>4666.1899999999996</v>
      </c>
      <c r="G106" s="20">
        <v>4644.3999999999996</v>
      </c>
      <c r="H106" s="20">
        <v>1584.49</v>
      </c>
      <c r="I106" s="20">
        <v>2059.9899999999998</v>
      </c>
      <c r="J106" s="20">
        <v>912.73</v>
      </c>
      <c r="K106" s="20">
        <v>1642.92</v>
      </c>
      <c r="L106" s="20">
        <v>3718.65</v>
      </c>
    </row>
    <row r="107" spans="1:12" ht="12.5" outlineLevel="1" x14ac:dyDescent="0.25">
      <c r="A107" s="14"/>
      <c r="B107" s="18">
        <v>2060</v>
      </c>
      <c r="C107" s="20">
        <v>1222.44</v>
      </c>
      <c r="D107" s="20">
        <v>465.73</v>
      </c>
      <c r="E107" s="20">
        <v>960.87</v>
      </c>
      <c r="F107" s="20">
        <v>4502.46</v>
      </c>
      <c r="G107" s="20">
        <v>4494.58</v>
      </c>
      <c r="H107" s="20">
        <v>1564.68</v>
      </c>
      <c r="I107" s="20">
        <v>2031.77</v>
      </c>
      <c r="J107" s="20">
        <v>895.08</v>
      </c>
      <c r="K107" s="20">
        <v>1611.14</v>
      </c>
      <c r="L107" s="20">
        <v>3641.71</v>
      </c>
    </row>
    <row r="108" spans="1:12" ht="14" x14ac:dyDescent="0.25">
      <c r="A108" s="21">
        <v>9</v>
      </c>
      <c r="B108" s="22" t="s">
        <v>31</v>
      </c>
      <c r="C108" s="21"/>
      <c r="D108" s="21"/>
      <c r="E108" s="21"/>
      <c r="F108" s="21"/>
      <c r="G108" s="21"/>
      <c r="H108" s="21"/>
      <c r="I108" s="21"/>
      <c r="J108" s="21"/>
      <c r="K108" s="21"/>
      <c r="L108" s="21"/>
    </row>
    <row r="109" spans="1:12" ht="12.5" outlineLevel="1" x14ac:dyDescent="0.25">
      <c r="A109" s="14"/>
      <c r="B109" s="18">
        <v>2030</v>
      </c>
      <c r="C109" s="20">
        <v>34.17</v>
      </c>
      <c r="D109" s="20">
        <v>24.15</v>
      </c>
      <c r="E109" s="20">
        <v>36.659999999999997</v>
      </c>
      <c r="F109" s="20">
        <v>219.5</v>
      </c>
      <c r="G109" s="20">
        <v>170.58</v>
      </c>
      <c r="H109" s="20">
        <v>32.409999999999997</v>
      </c>
      <c r="I109" s="20">
        <v>37.51</v>
      </c>
      <c r="J109" s="20">
        <v>37.07</v>
      </c>
      <c r="K109" s="20">
        <v>65.09</v>
      </c>
      <c r="L109" s="20">
        <v>65.06</v>
      </c>
    </row>
    <row r="110" spans="1:12" ht="12.5" outlineLevel="1" x14ac:dyDescent="0.25">
      <c r="A110" s="14"/>
      <c r="B110" s="18">
        <v>2031</v>
      </c>
      <c r="C110" s="20">
        <v>33.020000000000003</v>
      </c>
      <c r="D110" s="20">
        <v>23.34</v>
      </c>
      <c r="E110" s="20">
        <v>36.409999999999997</v>
      </c>
      <c r="F110" s="20">
        <v>219.5</v>
      </c>
      <c r="G110" s="20">
        <v>170.58</v>
      </c>
      <c r="H110" s="20">
        <v>32.159999999999997</v>
      </c>
      <c r="I110" s="20">
        <v>37.04</v>
      </c>
      <c r="J110" s="20">
        <v>36.5</v>
      </c>
      <c r="K110" s="20">
        <v>64.010000000000005</v>
      </c>
      <c r="L110" s="20">
        <v>65.06</v>
      </c>
    </row>
    <row r="111" spans="1:12" ht="12.5" outlineLevel="1" x14ac:dyDescent="0.25">
      <c r="A111" s="14"/>
      <c r="B111" s="18">
        <v>2032</v>
      </c>
      <c r="C111" s="20">
        <v>31.86</v>
      </c>
      <c r="D111" s="20">
        <v>22.55</v>
      </c>
      <c r="E111" s="20">
        <v>36.159999999999997</v>
      </c>
      <c r="F111" s="20">
        <v>219.5</v>
      </c>
      <c r="G111" s="20">
        <v>170.58</v>
      </c>
      <c r="H111" s="20">
        <v>32.03</v>
      </c>
      <c r="I111" s="20">
        <v>36.68</v>
      </c>
      <c r="J111" s="20">
        <v>35.93</v>
      </c>
      <c r="K111" s="20">
        <v>62.93</v>
      </c>
      <c r="L111" s="20">
        <v>65.06</v>
      </c>
    </row>
    <row r="112" spans="1:12" ht="12.5" outlineLevel="1" x14ac:dyDescent="0.25">
      <c r="A112" s="14"/>
      <c r="B112" s="18">
        <v>2033</v>
      </c>
      <c r="C112" s="20">
        <v>30.71</v>
      </c>
      <c r="D112" s="20">
        <v>21.75</v>
      </c>
      <c r="E112" s="20">
        <v>35.9</v>
      </c>
      <c r="F112" s="20">
        <v>219.5</v>
      </c>
      <c r="G112" s="20">
        <v>170.58</v>
      </c>
      <c r="H112" s="20">
        <v>31.77</v>
      </c>
      <c r="I112" s="20">
        <v>36.21</v>
      </c>
      <c r="J112" s="20">
        <v>35.35</v>
      </c>
      <c r="K112" s="20">
        <v>61.85</v>
      </c>
      <c r="L112" s="20">
        <v>65.06</v>
      </c>
    </row>
    <row r="113" spans="1:12" ht="12.5" outlineLevel="1" x14ac:dyDescent="0.25">
      <c r="A113" s="14"/>
      <c r="B113" s="18">
        <v>2034</v>
      </c>
      <c r="C113" s="20">
        <v>29.55</v>
      </c>
      <c r="D113" s="20">
        <v>20.95</v>
      </c>
      <c r="E113" s="20">
        <v>35.65</v>
      </c>
      <c r="F113" s="20">
        <v>219.5</v>
      </c>
      <c r="G113" s="20">
        <v>170.58</v>
      </c>
      <c r="H113" s="20">
        <v>31.64</v>
      </c>
      <c r="I113" s="20">
        <v>35.86</v>
      </c>
      <c r="J113" s="20">
        <v>34.78</v>
      </c>
      <c r="K113" s="20">
        <v>60.77</v>
      </c>
      <c r="L113" s="20">
        <v>65.06</v>
      </c>
    </row>
    <row r="114" spans="1:12" ht="12.5" outlineLevel="1" x14ac:dyDescent="0.25">
      <c r="A114" s="14"/>
      <c r="B114" s="18">
        <v>2035</v>
      </c>
      <c r="C114" s="20">
        <v>28.39</v>
      </c>
      <c r="D114" s="20">
        <v>20.16</v>
      </c>
      <c r="E114" s="20">
        <v>35.4</v>
      </c>
      <c r="F114" s="20">
        <v>219.5</v>
      </c>
      <c r="G114" s="20">
        <v>170.58</v>
      </c>
      <c r="H114" s="20">
        <v>31.38</v>
      </c>
      <c r="I114" s="20">
        <v>35.5</v>
      </c>
      <c r="J114" s="20">
        <v>34.21</v>
      </c>
      <c r="K114" s="20">
        <v>59.69</v>
      </c>
      <c r="L114" s="20">
        <v>65.06</v>
      </c>
    </row>
    <row r="115" spans="1:12" ht="12.5" outlineLevel="1" x14ac:dyDescent="0.25">
      <c r="A115" s="14"/>
      <c r="B115" s="18">
        <v>2036</v>
      </c>
      <c r="C115" s="20">
        <v>27.93</v>
      </c>
      <c r="D115" s="20">
        <v>19.96</v>
      </c>
      <c r="E115" s="20">
        <v>35.15</v>
      </c>
      <c r="F115" s="20">
        <v>219.5</v>
      </c>
      <c r="G115" s="20">
        <v>170.58</v>
      </c>
      <c r="H115" s="20">
        <v>31.25</v>
      </c>
      <c r="I115" s="20">
        <v>35.15</v>
      </c>
      <c r="J115" s="20">
        <v>33.64</v>
      </c>
      <c r="K115" s="20">
        <v>58.61</v>
      </c>
      <c r="L115" s="20">
        <v>65.06</v>
      </c>
    </row>
    <row r="116" spans="1:12" ht="12.5" outlineLevel="1" x14ac:dyDescent="0.25">
      <c r="A116" s="14"/>
      <c r="B116" s="18">
        <v>2037</v>
      </c>
      <c r="C116" s="20">
        <v>27.46</v>
      </c>
      <c r="D116" s="20">
        <v>19.75</v>
      </c>
      <c r="E116" s="20">
        <v>34.9</v>
      </c>
      <c r="F116" s="20">
        <v>219.5</v>
      </c>
      <c r="G116" s="20">
        <v>170.58</v>
      </c>
      <c r="H116" s="20">
        <v>30.99</v>
      </c>
      <c r="I116" s="20">
        <v>34.909999999999997</v>
      </c>
      <c r="J116" s="20">
        <v>33.07</v>
      </c>
      <c r="K116" s="20">
        <v>57.53</v>
      </c>
      <c r="L116" s="20">
        <v>65.06</v>
      </c>
    </row>
    <row r="117" spans="1:12" ht="12.5" outlineLevel="1" x14ac:dyDescent="0.25">
      <c r="A117" s="14"/>
      <c r="B117" s="18">
        <v>2038</v>
      </c>
      <c r="C117" s="20">
        <v>26.99</v>
      </c>
      <c r="D117" s="20">
        <v>19.55</v>
      </c>
      <c r="E117" s="20">
        <v>34.65</v>
      </c>
      <c r="F117" s="20">
        <v>219.71</v>
      </c>
      <c r="G117" s="20">
        <v>170.75</v>
      </c>
      <c r="H117" s="20">
        <v>30.86</v>
      </c>
      <c r="I117" s="20">
        <v>34.68</v>
      </c>
      <c r="J117" s="20">
        <v>32.5</v>
      </c>
      <c r="K117" s="20">
        <v>56.45</v>
      </c>
      <c r="L117" s="20">
        <v>65.06</v>
      </c>
    </row>
    <row r="118" spans="1:12" ht="12.5" outlineLevel="1" x14ac:dyDescent="0.25">
      <c r="A118" s="14"/>
      <c r="B118" s="18">
        <v>2039</v>
      </c>
      <c r="C118" s="20">
        <v>26.53</v>
      </c>
      <c r="D118" s="20">
        <v>19.350000000000001</v>
      </c>
      <c r="E118" s="20">
        <v>34.4</v>
      </c>
      <c r="F118" s="20">
        <v>219.88</v>
      </c>
      <c r="G118" s="20">
        <v>170.87</v>
      </c>
      <c r="H118" s="20">
        <v>30.73</v>
      </c>
      <c r="I118" s="20">
        <v>34.44</v>
      </c>
      <c r="J118" s="20">
        <v>31.93</v>
      </c>
      <c r="K118" s="20">
        <v>55.37</v>
      </c>
      <c r="L118" s="20">
        <v>65.06</v>
      </c>
    </row>
    <row r="119" spans="1:12" ht="12.5" outlineLevel="1" x14ac:dyDescent="0.25">
      <c r="A119" s="14"/>
      <c r="B119" s="18">
        <v>2040</v>
      </c>
      <c r="C119" s="20">
        <v>26.06</v>
      </c>
      <c r="D119" s="20">
        <v>19.14</v>
      </c>
      <c r="E119" s="20">
        <v>34.15</v>
      </c>
      <c r="F119" s="20">
        <v>220.04</v>
      </c>
      <c r="G119" s="20">
        <v>171</v>
      </c>
      <c r="H119" s="20">
        <v>30.47</v>
      </c>
      <c r="I119" s="20">
        <v>34.21</v>
      </c>
      <c r="J119" s="20">
        <v>31.35</v>
      </c>
      <c r="K119" s="20">
        <v>54.3</v>
      </c>
      <c r="L119" s="20">
        <v>65.06</v>
      </c>
    </row>
    <row r="120" spans="1:12" ht="12.5" outlineLevel="1" x14ac:dyDescent="0.25">
      <c r="A120" s="14"/>
      <c r="B120" s="18">
        <v>2041</v>
      </c>
      <c r="C120" s="20">
        <v>25.59</v>
      </c>
      <c r="D120" s="20">
        <v>18.940000000000001</v>
      </c>
      <c r="E120" s="20">
        <v>33.9</v>
      </c>
      <c r="F120" s="20">
        <v>220.04</v>
      </c>
      <c r="G120" s="20">
        <v>171</v>
      </c>
      <c r="H120" s="20">
        <v>30.34</v>
      </c>
      <c r="I120" s="20">
        <v>33.85</v>
      </c>
      <c r="J120" s="20">
        <v>30.78</v>
      </c>
      <c r="K120" s="20">
        <v>53.22</v>
      </c>
      <c r="L120" s="20">
        <v>65.06</v>
      </c>
    </row>
    <row r="121" spans="1:12" ht="12.5" outlineLevel="1" x14ac:dyDescent="0.25">
      <c r="A121" s="14"/>
      <c r="B121" s="18">
        <v>2042</v>
      </c>
      <c r="C121" s="20">
        <v>25.12</v>
      </c>
      <c r="D121" s="20">
        <v>18.739999999999998</v>
      </c>
      <c r="E121" s="20">
        <v>33.64</v>
      </c>
      <c r="F121" s="20">
        <v>220.04</v>
      </c>
      <c r="G121" s="20">
        <v>171</v>
      </c>
      <c r="H121" s="20">
        <v>30.08</v>
      </c>
      <c r="I121" s="20">
        <v>33.619999999999997</v>
      </c>
      <c r="J121" s="20">
        <v>30.21</v>
      </c>
      <c r="K121" s="20">
        <v>52.14</v>
      </c>
      <c r="L121" s="20">
        <v>65.06</v>
      </c>
    </row>
    <row r="122" spans="1:12" ht="12.5" outlineLevel="1" x14ac:dyDescent="0.25">
      <c r="A122" s="14"/>
      <c r="B122" s="18">
        <v>2043</v>
      </c>
      <c r="C122" s="20">
        <v>24.66</v>
      </c>
      <c r="D122" s="20">
        <v>18.54</v>
      </c>
      <c r="E122" s="20">
        <v>33.39</v>
      </c>
      <c r="F122" s="20">
        <v>220.04</v>
      </c>
      <c r="G122" s="20">
        <v>171</v>
      </c>
      <c r="H122" s="20">
        <v>29.95</v>
      </c>
      <c r="I122" s="20">
        <v>33.380000000000003</v>
      </c>
      <c r="J122" s="20">
        <v>29.64</v>
      </c>
      <c r="K122" s="20">
        <v>51.07</v>
      </c>
      <c r="L122" s="20">
        <v>65.06</v>
      </c>
    </row>
    <row r="123" spans="1:12" ht="12.5" outlineLevel="1" x14ac:dyDescent="0.25">
      <c r="A123" s="14"/>
      <c r="B123" s="18">
        <v>2044</v>
      </c>
      <c r="C123" s="20">
        <v>24.19</v>
      </c>
      <c r="D123" s="20">
        <v>18.329999999999998</v>
      </c>
      <c r="E123" s="20">
        <v>33.14</v>
      </c>
      <c r="F123" s="20">
        <v>220.04</v>
      </c>
      <c r="G123" s="20">
        <v>171</v>
      </c>
      <c r="H123" s="20">
        <v>29.69</v>
      </c>
      <c r="I123" s="20">
        <v>33.14</v>
      </c>
      <c r="J123" s="20">
        <v>29.07</v>
      </c>
      <c r="K123" s="20">
        <v>50</v>
      </c>
      <c r="L123" s="20">
        <v>65.06</v>
      </c>
    </row>
    <row r="124" spans="1:12" ht="12.5" outlineLevel="1" x14ac:dyDescent="0.25">
      <c r="A124" s="14"/>
      <c r="B124" s="18">
        <v>2045</v>
      </c>
      <c r="C124" s="20">
        <v>23.72</v>
      </c>
      <c r="D124" s="20">
        <v>18.13</v>
      </c>
      <c r="E124" s="20">
        <v>32.89</v>
      </c>
      <c r="F124" s="20">
        <v>220.04</v>
      </c>
      <c r="G124" s="20">
        <v>171</v>
      </c>
      <c r="H124" s="20">
        <v>29.56</v>
      </c>
      <c r="I124" s="20">
        <v>32.79</v>
      </c>
      <c r="J124" s="20">
        <v>28.5</v>
      </c>
      <c r="K124" s="20">
        <v>48.92</v>
      </c>
      <c r="L124" s="20">
        <v>65.06</v>
      </c>
    </row>
    <row r="125" spans="1:12" ht="12.5" outlineLevel="1" x14ac:dyDescent="0.25">
      <c r="A125" s="14"/>
      <c r="B125" s="18">
        <v>2046</v>
      </c>
      <c r="C125" s="20">
        <v>23.26</v>
      </c>
      <c r="D125" s="20">
        <v>17.93</v>
      </c>
      <c r="E125" s="20">
        <v>32.64</v>
      </c>
      <c r="F125" s="20">
        <v>220.04</v>
      </c>
      <c r="G125" s="20">
        <v>171</v>
      </c>
      <c r="H125" s="20">
        <v>29.3</v>
      </c>
      <c r="I125" s="20">
        <v>32.549999999999997</v>
      </c>
      <c r="J125" s="20">
        <v>27.92</v>
      </c>
      <c r="K125" s="20">
        <v>47.85</v>
      </c>
      <c r="L125" s="20">
        <v>65.06</v>
      </c>
    </row>
    <row r="126" spans="1:12" ht="12.5" outlineLevel="1" x14ac:dyDescent="0.25">
      <c r="A126" s="14"/>
      <c r="B126" s="18">
        <v>2047</v>
      </c>
      <c r="C126" s="20">
        <v>22.79</v>
      </c>
      <c r="D126" s="20">
        <v>17.73</v>
      </c>
      <c r="E126" s="20">
        <v>32.39</v>
      </c>
      <c r="F126" s="20">
        <v>220.04</v>
      </c>
      <c r="G126" s="20">
        <v>171</v>
      </c>
      <c r="H126" s="20">
        <v>29.17</v>
      </c>
      <c r="I126" s="20">
        <v>32.32</v>
      </c>
      <c r="J126" s="20">
        <v>27.35</v>
      </c>
      <c r="K126" s="20">
        <v>46.78</v>
      </c>
      <c r="L126" s="20">
        <v>65.06</v>
      </c>
    </row>
    <row r="127" spans="1:12" ht="12.5" outlineLevel="1" x14ac:dyDescent="0.25">
      <c r="A127" s="14"/>
      <c r="B127" s="18">
        <v>2048</v>
      </c>
      <c r="C127" s="20">
        <v>22.32</v>
      </c>
      <c r="D127" s="20">
        <v>17.53</v>
      </c>
      <c r="E127" s="20">
        <v>32.14</v>
      </c>
      <c r="F127" s="20">
        <v>220.04</v>
      </c>
      <c r="G127" s="20">
        <v>171</v>
      </c>
      <c r="H127" s="20">
        <v>28.91</v>
      </c>
      <c r="I127" s="20">
        <v>32.08</v>
      </c>
      <c r="J127" s="20">
        <v>26.78</v>
      </c>
      <c r="K127" s="20">
        <v>45.71</v>
      </c>
      <c r="L127" s="20">
        <v>65.06</v>
      </c>
    </row>
    <row r="128" spans="1:12" ht="12.5" outlineLevel="1" x14ac:dyDescent="0.25">
      <c r="A128" s="14"/>
      <c r="B128" s="18">
        <v>2049</v>
      </c>
      <c r="C128" s="20">
        <v>21.85</v>
      </c>
      <c r="D128" s="20">
        <v>17.329999999999998</v>
      </c>
      <c r="E128" s="20">
        <v>31.89</v>
      </c>
      <c r="F128" s="20">
        <v>220.04</v>
      </c>
      <c r="G128" s="20">
        <v>171</v>
      </c>
      <c r="H128" s="20">
        <v>28.78</v>
      </c>
      <c r="I128" s="20">
        <v>31.85</v>
      </c>
      <c r="J128" s="20">
        <v>26.21</v>
      </c>
      <c r="K128" s="20">
        <v>44.64</v>
      </c>
      <c r="L128" s="20">
        <v>65.06</v>
      </c>
    </row>
    <row r="129" spans="1:12" ht="12.5" outlineLevel="1" x14ac:dyDescent="0.25">
      <c r="A129" s="14"/>
      <c r="B129" s="18">
        <v>2050</v>
      </c>
      <c r="C129" s="20">
        <v>21.39</v>
      </c>
      <c r="D129" s="20">
        <v>17.13</v>
      </c>
      <c r="E129" s="20">
        <v>31.63</v>
      </c>
      <c r="F129" s="20">
        <v>220.04</v>
      </c>
      <c r="G129" s="20">
        <v>171</v>
      </c>
      <c r="H129" s="20">
        <v>28.52</v>
      </c>
      <c r="I129" s="20">
        <v>31.49</v>
      </c>
      <c r="J129" s="20">
        <v>25.64</v>
      </c>
      <c r="K129" s="20">
        <v>43.57</v>
      </c>
      <c r="L129" s="20">
        <v>65.06</v>
      </c>
    </row>
    <row r="130" spans="1:12" ht="12.5" outlineLevel="1" x14ac:dyDescent="0.25">
      <c r="A130" s="14"/>
      <c r="B130" s="18">
        <v>2051</v>
      </c>
      <c r="C130" s="20">
        <v>20.92</v>
      </c>
      <c r="D130" s="20">
        <v>16.93</v>
      </c>
      <c r="E130" s="20">
        <v>31.38</v>
      </c>
      <c r="F130" s="20">
        <v>220.04</v>
      </c>
      <c r="G130" s="20">
        <v>171</v>
      </c>
      <c r="H130" s="20">
        <v>28.32</v>
      </c>
      <c r="I130" s="20">
        <v>31.23</v>
      </c>
      <c r="J130" s="20">
        <v>25.07</v>
      </c>
      <c r="K130" s="20">
        <v>42.5</v>
      </c>
      <c r="L130" s="20">
        <v>65.06</v>
      </c>
    </row>
    <row r="131" spans="1:12" ht="12.5" outlineLevel="1" x14ac:dyDescent="0.25">
      <c r="A131" s="14"/>
      <c r="B131" s="18">
        <v>2052</v>
      </c>
      <c r="C131" s="20">
        <v>20.45</v>
      </c>
      <c r="D131" s="20">
        <v>16.73</v>
      </c>
      <c r="E131" s="20">
        <v>31.13</v>
      </c>
      <c r="F131" s="20">
        <v>220.04</v>
      </c>
      <c r="G131" s="20">
        <v>171</v>
      </c>
      <c r="H131" s="20">
        <v>28.11</v>
      </c>
      <c r="I131" s="20">
        <v>30.97</v>
      </c>
      <c r="J131" s="20">
        <v>24.5</v>
      </c>
      <c r="K131" s="20">
        <v>41.43</v>
      </c>
      <c r="L131" s="20">
        <v>65.06</v>
      </c>
    </row>
    <row r="132" spans="1:12" ht="12.5" outlineLevel="1" x14ac:dyDescent="0.25">
      <c r="A132" s="14"/>
      <c r="B132" s="18">
        <v>2053</v>
      </c>
      <c r="C132" s="20">
        <v>19.989999999999998</v>
      </c>
      <c r="D132" s="20">
        <v>16.53</v>
      </c>
      <c r="E132" s="20">
        <v>30.88</v>
      </c>
      <c r="F132" s="20">
        <v>220.04</v>
      </c>
      <c r="G132" s="20">
        <v>171</v>
      </c>
      <c r="H132" s="20">
        <v>27.9</v>
      </c>
      <c r="I132" s="20">
        <v>30.71</v>
      </c>
      <c r="J132" s="20">
        <v>23.93</v>
      </c>
      <c r="K132" s="20">
        <v>40.36</v>
      </c>
      <c r="L132" s="20">
        <v>65.06</v>
      </c>
    </row>
    <row r="133" spans="1:12" ht="12.5" outlineLevel="1" x14ac:dyDescent="0.25">
      <c r="A133" s="14"/>
      <c r="B133" s="18">
        <v>2054</v>
      </c>
      <c r="C133" s="20">
        <v>19.52</v>
      </c>
      <c r="D133" s="20">
        <v>16.329999999999998</v>
      </c>
      <c r="E133" s="20">
        <v>30.63</v>
      </c>
      <c r="F133" s="20">
        <v>220.04</v>
      </c>
      <c r="G133" s="20">
        <v>171</v>
      </c>
      <c r="H133" s="20">
        <v>27.69</v>
      </c>
      <c r="I133" s="20">
        <v>30.45</v>
      </c>
      <c r="J133" s="20">
        <v>23.35</v>
      </c>
      <c r="K133" s="20">
        <v>39.29</v>
      </c>
      <c r="L133" s="20">
        <v>65.06</v>
      </c>
    </row>
    <row r="134" spans="1:12" ht="12.5" outlineLevel="1" x14ac:dyDescent="0.25">
      <c r="A134" s="14"/>
      <c r="B134" s="18">
        <v>2055</v>
      </c>
      <c r="C134" s="20">
        <v>19.05</v>
      </c>
      <c r="D134" s="20">
        <v>16.13</v>
      </c>
      <c r="E134" s="20">
        <v>30.38</v>
      </c>
      <c r="F134" s="20">
        <v>220.04</v>
      </c>
      <c r="G134" s="20">
        <v>171</v>
      </c>
      <c r="H134" s="20">
        <v>27.49</v>
      </c>
      <c r="I134" s="20">
        <v>30.2</v>
      </c>
      <c r="J134" s="20">
        <v>22.78</v>
      </c>
      <c r="K134" s="20">
        <v>38.22</v>
      </c>
      <c r="L134" s="20">
        <v>65.06</v>
      </c>
    </row>
    <row r="135" spans="1:12" ht="12.5" outlineLevel="1" x14ac:dyDescent="0.25">
      <c r="A135" s="14"/>
      <c r="B135" s="18">
        <v>2056</v>
      </c>
      <c r="C135" s="20">
        <v>18.579999999999998</v>
      </c>
      <c r="D135" s="20">
        <v>15.93</v>
      </c>
      <c r="E135" s="20">
        <v>30.13</v>
      </c>
      <c r="F135" s="20">
        <v>220.04</v>
      </c>
      <c r="G135" s="20">
        <v>171</v>
      </c>
      <c r="H135" s="20">
        <v>27.28</v>
      </c>
      <c r="I135" s="20">
        <v>29.94</v>
      </c>
      <c r="J135" s="20">
        <v>22.21</v>
      </c>
      <c r="K135" s="20">
        <v>37.15</v>
      </c>
      <c r="L135" s="20">
        <v>65.06</v>
      </c>
    </row>
    <row r="136" spans="1:12" ht="12.5" outlineLevel="1" x14ac:dyDescent="0.25">
      <c r="A136" s="14"/>
      <c r="B136" s="18">
        <v>2057</v>
      </c>
      <c r="C136" s="20">
        <v>18.12</v>
      </c>
      <c r="D136" s="20">
        <v>15.73</v>
      </c>
      <c r="E136" s="20">
        <v>29.88</v>
      </c>
      <c r="F136" s="20">
        <v>220.04</v>
      </c>
      <c r="G136" s="20">
        <v>171</v>
      </c>
      <c r="H136" s="20">
        <v>27.07</v>
      </c>
      <c r="I136" s="20">
        <v>29.68</v>
      </c>
      <c r="J136" s="20">
        <v>21.64</v>
      </c>
      <c r="K136" s="20">
        <v>36.08</v>
      </c>
      <c r="L136" s="20">
        <v>65.06</v>
      </c>
    </row>
    <row r="137" spans="1:12" ht="12.5" outlineLevel="1" x14ac:dyDescent="0.25">
      <c r="A137" s="14"/>
      <c r="B137" s="18">
        <v>2058</v>
      </c>
      <c r="C137" s="20">
        <v>17.649999999999999</v>
      </c>
      <c r="D137" s="20">
        <v>15.53</v>
      </c>
      <c r="E137" s="20">
        <v>29.63</v>
      </c>
      <c r="F137" s="20">
        <v>220.04</v>
      </c>
      <c r="G137" s="20">
        <v>171</v>
      </c>
      <c r="H137" s="20">
        <v>26.87</v>
      </c>
      <c r="I137" s="20">
        <v>29.42</v>
      </c>
      <c r="J137" s="20">
        <v>21.07</v>
      </c>
      <c r="K137" s="20">
        <v>35.01</v>
      </c>
      <c r="L137" s="20">
        <v>65.06</v>
      </c>
    </row>
    <row r="138" spans="1:12" ht="12.5" outlineLevel="1" x14ac:dyDescent="0.25">
      <c r="A138" s="14"/>
      <c r="B138" s="18">
        <v>2059</v>
      </c>
      <c r="C138" s="20">
        <v>17.18</v>
      </c>
      <c r="D138" s="20">
        <v>15.33</v>
      </c>
      <c r="E138" s="20">
        <v>29.37</v>
      </c>
      <c r="F138" s="20">
        <v>220.04</v>
      </c>
      <c r="G138" s="20">
        <v>171</v>
      </c>
      <c r="H138" s="20">
        <v>26.66</v>
      </c>
      <c r="I138" s="20">
        <v>29.16</v>
      </c>
      <c r="J138" s="20">
        <v>20.5</v>
      </c>
      <c r="K138" s="20">
        <v>33.94</v>
      </c>
      <c r="L138" s="20">
        <v>65.06</v>
      </c>
    </row>
    <row r="139" spans="1:12" ht="12.5" outlineLevel="1" x14ac:dyDescent="0.25">
      <c r="A139" s="14"/>
      <c r="B139" s="18">
        <v>2060</v>
      </c>
      <c r="C139" s="20">
        <v>16.71</v>
      </c>
      <c r="D139" s="20">
        <v>15.13</v>
      </c>
      <c r="E139" s="20">
        <v>29.12</v>
      </c>
      <c r="F139" s="20">
        <v>220.04</v>
      </c>
      <c r="G139" s="20">
        <v>171</v>
      </c>
      <c r="H139" s="20">
        <v>26.45</v>
      </c>
      <c r="I139" s="20">
        <v>28.9</v>
      </c>
      <c r="J139" s="20">
        <v>19.93</v>
      </c>
      <c r="K139" s="20">
        <v>32.869999999999997</v>
      </c>
      <c r="L139" s="20">
        <v>65.06</v>
      </c>
    </row>
    <row r="140" spans="1:12" ht="14" x14ac:dyDescent="0.25">
      <c r="A140" s="21">
        <v>11</v>
      </c>
      <c r="B140" s="22" t="s">
        <v>32</v>
      </c>
      <c r="C140" s="21"/>
      <c r="D140" s="21"/>
      <c r="E140" s="21"/>
      <c r="F140" s="21"/>
      <c r="G140" s="21"/>
      <c r="H140" s="21"/>
      <c r="I140" s="21"/>
      <c r="J140" s="21"/>
      <c r="K140" s="21"/>
      <c r="L140" s="21"/>
    </row>
    <row r="141" spans="1:12" ht="12.5" outlineLevel="1" x14ac:dyDescent="0.25">
      <c r="A141" s="14"/>
      <c r="B141" s="18">
        <v>2030</v>
      </c>
      <c r="C141" s="20">
        <v>0</v>
      </c>
      <c r="D141" s="20">
        <v>0</v>
      </c>
      <c r="E141" s="20">
        <v>0</v>
      </c>
      <c r="F141" s="20">
        <v>3.08</v>
      </c>
      <c r="G141" s="20">
        <v>2.86</v>
      </c>
      <c r="H141" s="20">
        <v>7.64</v>
      </c>
      <c r="I141" s="20">
        <v>2.25</v>
      </c>
      <c r="J141" s="20">
        <v>0</v>
      </c>
      <c r="K141" s="20">
        <v>0</v>
      </c>
      <c r="L141" s="20">
        <v>0</v>
      </c>
    </row>
    <row r="142" spans="1:12" ht="12.5" outlineLevel="1" x14ac:dyDescent="0.25">
      <c r="A142" s="14"/>
      <c r="B142" s="18">
        <v>2031</v>
      </c>
      <c r="C142" s="20">
        <v>0</v>
      </c>
      <c r="D142" s="20">
        <v>0</v>
      </c>
      <c r="E142" s="20">
        <v>0</v>
      </c>
      <c r="F142" s="20">
        <v>3.08</v>
      </c>
      <c r="G142" s="20">
        <v>2.86</v>
      </c>
      <c r="H142" s="20">
        <v>7.64</v>
      </c>
      <c r="I142" s="20">
        <v>2.2200000000000002</v>
      </c>
      <c r="J142" s="20">
        <v>0</v>
      </c>
      <c r="K142" s="20">
        <v>0</v>
      </c>
      <c r="L142" s="20">
        <v>0</v>
      </c>
    </row>
    <row r="143" spans="1:12" ht="12.5" outlineLevel="1" x14ac:dyDescent="0.25">
      <c r="A143" s="14"/>
      <c r="B143" s="18">
        <v>2032</v>
      </c>
      <c r="C143" s="20">
        <v>0</v>
      </c>
      <c r="D143" s="20">
        <v>0</v>
      </c>
      <c r="E143" s="20">
        <v>0</v>
      </c>
      <c r="F143" s="20">
        <v>3.08</v>
      </c>
      <c r="G143" s="20">
        <v>2.86</v>
      </c>
      <c r="H143" s="20">
        <v>7.64</v>
      </c>
      <c r="I143" s="20">
        <v>2.21</v>
      </c>
      <c r="J143" s="20">
        <v>0</v>
      </c>
      <c r="K143" s="20">
        <v>0</v>
      </c>
      <c r="L143" s="20">
        <v>0</v>
      </c>
    </row>
    <row r="144" spans="1:12" ht="12.5" outlineLevel="1" x14ac:dyDescent="0.25">
      <c r="A144" s="14"/>
      <c r="B144" s="18">
        <v>2033</v>
      </c>
      <c r="C144" s="20">
        <v>0</v>
      </c>
      <c r="D144" s="20">
        <v>0</v>
      </c>
      <c r="E144" s="20">
        <v>0</v>
      </c>
      <c r="F144" s="20">
        <v>3.08</v>
      </c>
      <c r="G144" s="20">
        <v>2.86</v>
      </c>
      <c r="H144" s="20">
        <v>7.64</v>
      </c>
      <c r="I144" s="20">
        <v>2.19</v>
      </c>
      <c r="J144" s="20">
        <v>0</v>
      </c>
      <c r="K144" s="20">
        <v>0</v>
      </c>
      <c r="L144" s="20">
        <v>0</v>
      </c>
    </row>
    <row r="145" spans="1:12" ht="12.5" outlineLevel="1" x14ac:dyDescent="0.25">
      <c r="A145" s="14"/>
      <c r="B145" s="18">
        <v>2034</v>
      </c>
      <c r="C145" s="20">
        <v>0</v>
      </c>
      <c r="D145" s="20">
        <v>0</v>
      </c>
      <c r="E145" s="20">
        <v>0</v>
      </c>
      <c r="F145" s="20">
        <v>3.08</v>
      </c>
      <c r="G145" s="20">
        <v>2.86</v>
      </c>
      <c r="H145" s="20">
        <v>7.64</v>
      </c>
      <c r="I145" s="20">
        <v>2.1800000000000002</v>
      </c>
      <c r="J145" s="20">
        <v>0</v>
      </c>
      <c r="K145" s="20">
        <v>0</v>
      </c>
      <c r="L145" s="20">
        <v>0</v>
      </c>
    </row>
    <row r="146" spans="1:12" ht="12.5" outlineLevel="1" x14ac:dyDescent="0.25">
      <c r="A146" s="14"/>
      <c r="B146" s="18">
        <v>2035</v>
      </c>
      <c r="C146" s="20">
        <v>0</v>
      </c>
      <c r="D146" s="20">
        <v>0</v>
      </c>
      <c r="E146" s="20">
        <v>0</v>
      </c>
      <c r="F146" s="20">
        <v>3.08</v>
      </c>
      <c r="G146" s="20">
        <v>2.86</v>
      </c>
      <c r="H146" s="20">
        <v>7.64</v>
      </c>
      <c r="I146" s="20">
        <v>2.16</v>
      </c>
      <c r="J146" s="20">
        <v>0</v>
      </c>
      <c r="K146" s="20">
        <v>0</v>
      </c>
      <c r="L146" s="20">
        <v>0</v>
      </c>
    </row>
    <row r="147" spans="1:12" ht="12.5" outlineLevel="1" x14ac:dyDescent="0.25">
      <c r="A147" s="14"/>
      <c r="B147" s="18">
        <v>2036</v>
      </c>
      <c r="C147" s="20">
        <v>0</v>
      </c>
      <c r="D147" s="20">
        <v>0</v>
      </c>
      <c r="E147" s="20">
        <v>0</v>
      </c>
      <c r="F147" s="20">
        <v>3.08</v>
      </c>
      <c r="G147" s="20">
        <v>2.86</v>
      </c>
      <c r="H147" s="20">
        <v>7.64</v>
      </c>
      <c r="I147" s="20">
        <v>2.15</v>
      </c>
      <c r="J147" s="20">
        <v>0</v>
      </c>
      <c r="K147" s="20">
        <v>0</v>
      </c>
      <c r="L147" s="20">
        <v>0</v>
      </c>
    </row>
    <row r="148" spans="1:12" ht="12.5" outlineLevel="1" x14ac:dyDescent="0.25">
      <c r="A148" s="14"/>
      <c r="B148" s="18">
        <v>2037</v>
      </c>
      <c r="C148" s="20">
        <v>0</v>
      </c>
      <c r="D148" s="20">
        <v>0</v>
      </c>
      <c r="E148" s="20">
        <v>0</v>
      </c>
      <c r="F148" s="20">
        <v>3.08</v>
      </c>
      <c r="G148" s="20">
        <v>2.86</v>
      </c>
      <c r="H148" s="20">
        <v>7.64</v>
      </c>
      <c r="I148" s="20">
        <v>2.14</v>
      </c>
      <c r="J148" s="20">
        <v>0</v>
      </c>
      <c r="K148" s="20">
        <v>0</v>
      </c>
      <c r="L148" s="20">
        <v>0</v>
      </c>
    </row>
    <row r="149" spans="1:12" ht="12.5" outlineLevel="1" x14ac:dyDescent="0.25">
      <c r="A149" s="14"/>
      <c r="B149" s="18">
        <v>2038</v>
      </c>
      <c r="C149" s="20">
        <v>0</v>
      </c>
      <c r="D149" s="20">
        <v>0</v>
      </c>
      <c r="E149" s="20">
        <v>0</v>
      </c>
      <c r="F149" s="20">
        <v>3.08</v>
      </c>
      <c r="G149" s="20">
        <v>2.86</v>
      </c>
      <c r="H149" s="20">
        <v>7.64</v>
      </c>
      <c r="I149" s="20">
        <v>2.13</v>
      </c>
      <c r="J149" s="20">
        <v>0</v>
      </c>
      <c r="K149" s="20">
        <v>0</v>
      </c>
      <c r="L149" s="20">
        <v>0</v>
      </c>
    </row>
    <row r="150" spans="1:12" ht="12.5" outlineLevel="1" x14ac:dyDescent="0.25">
      <c r="A150" s="14"/>
      <c r="B150" s="18">
        <v>2039</v>
      </c>
      <c r="C150" s="20">
        <v>0</v>
      </c>
      <c r="D150" s="20">
        <v>0</v>
      </c>
      <c r="E150" s="20">
        <v>0</v>
      </c>
      <c r="F150" s="20">
        <v>3.08</v>
      </c>
      <c r="G150" s="20">
        <v>2.86</v>
      </c>
      <c r="H150" s="20">
        <v>7.64</v>
      </c>
      <c r="I150" s="20">
        <v>2.1</v>
      </c>
      <c r="J150" s="20">
        <v>0</v>
      </c>
      <c r="K150" s="20">
        <v>0</v>
      </c>
      <c r="L150" s="20">
        <v>0</v>
      </c>
    </row>
    <row r="151" spans="1:12" ht="12.5" outlineLevel="1" x14ac:dyDescent="0.25">
      <c r="A151" s="14"/>
      <c r="B151" s="18">
        <v>2040</v>
      </c>
      <c r="C151" s="20">
        <v>0</v>
      </c>
      <c r="D151" s="20">
        <v>0</v>
      </c>
      <c r="E151" s="20">
        <v>0</v>
      </c>
      <c r="F151" s="20">
        <v>3.08</v>
      </c>
      <c r="G151" s="20">
        <v>2.86</v>
      </c>
      <c r="H151" s="20">
        <v>7.64</v>
      </c>
      <c r="I151" s="20">
        <v>2.09</v>
      </c>
      <c r="J151" s="20">
        <v>0</v>
      </c>
      <c r="K151" s="20">
        <v>0</v>
      </c>
      <c r="L151" s="20">
        <v>0</v>
      </c>
    </row>
    <row r="152" spans="1:12" ht="12.5" outlineLevel="1" x14ac:dyDescent="0.25">
      <c r="A152" s="14"/>
      <c r="B152" s="18">
        <v>2041</v>
      </c>
      <c r="C152" s="20">
        <v>0</v>
      </c>
      <c r="D152" s="20">
        <v>0</v>
      </c>
      <c r="E152" s="20">
        <v>0</v>
      </c>
      <c r="F152" s="20">
        <v>3.08</v>
      </c>
      <c r="G152" s="20">
        <v>2.86</v>
      </c>
      <c r="H152" s="20">
        <v>7.64</v>
      </c>
      <c r="I152" s="20">
        <v>2.08</v>
      </c>
      <c r="J152" s="20">
        <v>0</v>
      </c>
      <c r="K152" s="20">
        <v>0</v>
      </c>
      <c r="L152" s="20">
        <v>0</v>
      </c>
    </row>
    <row r="153" spans="1:12" ht="12.5" outlineLevel="1" x14ac:dyDescent="0.25">
      <c r="A153" s="14"/>
      <c r="B153" s="18">
        <v>2042</v>
      </c>
      <c r="C153" s="20">
        <v>0</v>
      </c>
      <c r="D153" s="20">
        <v>0</v>
      </c>
      <c r="E153" s="20">
        <v>0</v>
      </c>
      <c r="F153" s="20">
        <v>3.08</v>
      </c>
      <c r="G153" s="20">
        <v>2.86</v>
      </c>
      <c r="H153" s="20">
        <v>7.64</v>
      </c>
      <c r="I153" s="20">
        <v>2.0699999999999998</v>
      </c>
      <c r="J153" s="20">
        <v>0</v>
      </c>
      <c r="K153" s="20">
        <v>0</v>
      </c>
      <c r="L153" s="20">
        <v>0</v>
      </c>
    </row>
    <row r="154" spans="1:12" ht="12.5" outlineLevel="1" x14ac:dyDescent="0.25">
      <c r="A154" s="14"/>
      <c r="B154" s="18">
        <v>2043</v>
      </c>
      <c r="C154" s="20">
        <v>0</v>
      </c>
      <c r="D154" s="20">
        <v>0</v>
      </c>
      <c r="E154" s="20">
        <v>0</v>
      </c>
      <c r="F154" s="20">
        <v>3.08</v>
      </c>
      <c r="G154" s="20">
        <v>2.86</v>
      </c>
      <c r="H154" s="20">
        <v>7.64</v>
      </c>
      <c r="I154" s="20">
        <v>2.06</v>
      </c>
      <c r="J154" s="20">
        <v>0</v>
      </c>
      <c r="K154" s="20">
        <v>0</v>
      </c>
      <c r="L154" s="20">
        <v>0</v>
      </c>
    </row>
    <row r="155" spans="1:12" ht="12.5" outlineLevel="1" x14ac:dyDescent="0.25">
      <c r="A155" s="14"/>
      <c r="B155" s="18">
        <v>2044</v>
      </c>
      <c r="C155" s="20">
        <v>0</v>
      </c>
      <c r="D155" s="20">
        <v>0</v>
      </c>
      <c r="E155" s="20">
        <v>0</v>
      </c>
      <c r="F155" s="20">
        <v>3.08</v>
      </c>
      <c r="G155" s="20">
        <v>2.86</v>
      </c>
      <c r="H155" s="20">
        <v>7.64</v>
      </c>
      <c r="I155" s="20">
        <v>2.0499999999999998</v>
      </c>
      <c r="J155" s="20">
        <v>0</v>
      </c>
      <c r="K155" s="20">
        <v>0</v>
      </c>
      <c r="L155" s="20">
        <v>0</v>
      </c>
    </row>
    <row r="156" spans="1:12" ht="12.5" outlineLevel="1" x14ac:dyDescent="0.25">
      <c r="A156" s="14"/>
      <c r="B156" s="18">
        <v>2045</v>
      </c>
      <c r="C156" s="20">
        <v>0</v>
      </c>
      <c r="D156" s="20">
        <v>0</v>
      </c>
      <c r="E156" s="20">
        <v>0</v>
      </c>
      <c r="F156" s="20">
        <v>3.08</v>
      </c>
      <c r="G156" s="20">
        <v>2.86</v>
      </c>
      <c r="H156" s="20">
        <v>7.64</v>
      </c>
      <c r="I156" s="20">
        <v>2.04</v>
      </c>
      <c r="J156" s="20">
        <v>0</v>
      </c>
      <c r="K156" s="20">
        <v>0</v>
      </c>
      <c r="L156" s="20">
        <v>0</v>
      </c>
    </row>
    <row r="157" spans="1:12" ht="12.5" outlineLevel="1" x14ac:dyDescent="0.25">
      <c r="A157" s="14"/>
      <c r="B157" s="18">
        <v>2046</v>
      </c>
      <c r="C157" s="20">
        <v>0</v>
      </c>
      <c r="D157" s="20">
        <v>0</v>
      </c>
      <c r="E157" s="20">
        <v>0</v>
      </c>
      <c r="F157" s="20">
        <v>3.08</v>
      </c>
      <c r="G157" s="20">
        <v>2.86</v>
      </c>
      <c r="H157" s="20">
        <v>7.64</v>
      </c>
      <c r="I157" s="20">
        <v>2.02</v>
      </c>
      <c r="J157" s="20">
        <v>0</v>
      </c>
      <c r="K157" s="20">
        <v>0</v>
      </c>
      <c r="L157" s="20">
        <v>0</v>
      </c>
    </row>
    <row r="158" spans="1:12" ht="12.5" outlineLevel="1" x14ac:dyDescent="0.25">
      <c r="A158" s="14"/>
      <c r="B158" s="18">
        <v>2047</v>
      </c>
      <c r="C158" s="20">
        <v>0</v>
      </c>
      <c r="D158" s="20">
        <v>0</v>
      </c>
      <c r="E158" s="20">
        <v>0</v>
      </c>
      <c r="F158" s="20">
        <v>3.08</v>
      </c>
      <c r="G158" s="20">
        <v>2.86</v>
      </c>
      <c r="H158" s="20">
        <v>7.64</v>
      </c>
      <c r="I158" s="20">
        <v>2</v>
      </c>
      <c r="J158" s="20">
        <v>0</v>
      </c>
      <c r="K158" s="20">
        <v>0</v>
      </c>
      <c r="L158" s="20">
        <v>0</v>
      </c>
    </row>
    <row r="159" spans="1:12" ht="12.5" outlineLevel="1" x14ac:dyDescent="0.25">
      <c r="A159" s="14"/>
      <c r="B159" s="18">
        <v>2048</v>
      </c>
      <c r="C159" s="20">
        <v>0</v>
      </c>
      <c r="D159" s="20">
        <v>0</v>
      </c>
      <c r="E159" s="20">
        <v>0</v>
      </c>
      <c r="F159" s="20">
        <v>3.08</v>
      </c>
      <c r="G159" s="20">
        <v>2.86</v>
      </c>
      <c r="H159" s="20">
        <v>7.64</v>
      </c>
      <c r="I159" s="20">
        <v>1.99</v>
      </c>
      <c r="J159" s="20">
        <v>0</v>
      </c>
      <c r="K159" s="20">
        <v>0</v>
      </c>
      <c r="L159" s="20">
        <v>0</v>
      </c>
    </row>
    <row r="160" spans="1:12" ht="12.5" outlineLevel="1" x14ac:dyDescent="0.25">
      <c r="A160" s="14"/>
      <c r="B160" s="18">
        <v>2049</v>
      </c>
      <c r="C160" s="20">
        <v>0</v>
      </c>
      <c r="D160" s="20">
        <v>0</v>
      </c>
      <c r="E160" s="20">
        <v>0</v>
      </c>
      <c r="F160" s="20">
        <v>3.08</v>
      </c>
      <c r="G160" s="20">
        <v>2.86</v>
      </c>
      <c r="H160" s="20">
        <v>7.64</v>
      </c>
      <c r="I160" s="20">
        <v>1.98</v>
      </c>
      <c r="J160" s="20">
        <v>0</v>
      </c>
      <c r="K160" s="20">
        <v>0</v>
      </c>
      <c r="L160" s="20">
        <v>0</v>
      </c>
    </row>
    <row r="161" spans="1:13" ht="12.5" outlineLevel="1" x14ac:dyDescent="0.25">
      <c r="A161" s="14"/>
      <c r="B161" s="18">
        <v>2050</v>
      </c>
      <c r="C161" s="20">
        <v>0</v>
      </c>
      <c r="D161" s="20">
        <v>0</v>
      </c>
      <c r="E161" s="20">
        <v>0</v>
      </c>
      <c r="F161" s="20">
        <v>3.08</v>
      </c>
      <c r="G161" s="20">
        <v>2.86</v>
      </c>
      <c r="H161" s="20">
        <v>7.64</v>
      </c>
      <c r="I161" s="20">
        <v>1.97</v>
      </c>
      <c r="J161" s="20">
        <v>0</v>
      </c>
      <c r="K161" s="20">
        <v>0</v>
      </c>
      <c r="L161" s="20">
        <v>0</v>
      </c>
    </row>
    <row r="162" spans="1:13" ht="12.5" outlineLevel="1" x14ac:dyDescent="0.25">
      <c r="A162" s="14"/>
      <c r="B162" s="18">
        <v>2051</v>
      </c>
      <c r="C162" s="20">
        <v>0</v>
      </c>
      <c r="D162" s="20">
        <v>0</v>
      </c>
      <c r="E162" s="20">
        <v>0</v>
      </c>
      <c r="F162" s="20">
        <v>3.08</v>
      </c>
      <c r="G162" s="20">
        <v>2.86</v>
      </c>
      <c r="H162" s="20">
        <v>7.64</v>
      </c>
      <c r="I162" s="20">
        <v>1.97</v>
      </c>
      <c r="J162" s="20">
        <v>0</v>
      </c>
      <c r="K162" s="20">
        <v>0</v>
      </c>
      <c r="L162" s="20">
        <v>0</v>
      </c>
    </row>
    <row r="163" spans="1:13" ht="12.5" outlineLevel="1" x14ac:dyDescent="0.25">
      <c r="A163" s="14"/>
      <c r="B163" s="18">
        <v>2052</v>
      </c>
      <c r="C163" s="20">
        <v>0</v>
      </c>
      <c r="D163" s="20">
        <v>0</v>
      </c>
      <c r="E163" s="20">
        <v>0</v>
      </c>
      <c r="F163" s="20">
        <v>3.08</v>
      </c>
      <c r="G163" s="20">
        <v>2.86</v>
      </c>
      <c r="H163" s="20">
        <v>7.64</v>
      </c>
      <c r="I163" s="20">
        <v>1.97</v>
      </c>
      <c r="J163" s="20">
        <v>0</v>
      </c>
      <c r="K163" s="20">
        <v>0</v>
      </c>
      <c r="L163" s="20">
        <v>0</v>
      </c>
    </row>
    <row r="164" spans="1:13" ht="12.5" outlineLevel="1" x14ac:dyDescent="0.25">
      <c r="A164" s="14"/>
      <c r="B164" s="18">
        <v>2053</v>
      </c>
      <c r="C164" s="20">
        <v>0</v>
      </c>
      <c r="D164" s="20">
        <v>0</v>
      </c>
      <c r="E164" s="20">
        <v>0</v>
      </c>
      <c r="F164" s="20">
        <v>3.08</v>
      </c>
      <c r="G164" s="20">
        <v>2.86</v>
      </c>
      <c r="H164" s="20">
        <v>7.64</v>
      </c>
      <c r="I164" s="20">
        <v>1.97</v>
      </c>
      <c r="J164" s="20">
        <v>0</v>
      </c>
      <c r="K164" s="20">
        <v>0</v>
      </c>
      <c r="L164" s="20">
        <v>0</v>
      </c>
    </row>
    <row r="165" spans="1:13" ht="12.5" outlineLevel="1" x14ac:dyDescent="0.25">
      <c r="A165" s="14"/>
      <c r="B165" s="18">
        <v>2054</v>
      </c>
      <c r="C165" s="20">
        <v>0</v>
      </c>
      <c r="D165" s="20">
        <v>0</v>
      </c>
      <c r="E165" s="20">
        <v>0</v>
      </c>
      <c r="F165" s="20">
        <v>3.08</v>
      </c>
      <c r="G165" s="20">
        <v>2.86</v>
      </c>
      <c r="H165" s="20">
        <v>7.64</v>
      </c>
      <c r="I165" s="20">
        <v>1.97</v>
      </c>
      <c r="J165" s="20">
        <v>0</v>
      </c>
      <c r="K165" s="20">
        <v>0</v>
      </c>
      <c r="L165" s="20">
        <v>0</v>
      </c>
    </row>
    <row r="166" spans="1:13" ht="12.5" outlineLevel="1" x14ac:dyDescent="0.25">
      <c r="A166" s="14"/>
      <c r="B166" s="18">
        <v>2055</v>
      </c>
      <c r="C166" s="20">
        <v>0</v>
      </c>
      <c r="D166" s="20">
        <v>0</v>
      </c>
      <c r="E166" s="20">
        <v>0</v>
      </c>
      <c r="F166" s="20">
        <v>3.08</v>
      </c>
      <c r="G166" s="20">
        <v>2.86</v>
      </c>
      <c r="H166" s="20">
        <v>7.64</v>
      </c>
      <c r="I166" s="20">
        <v>1.97</v>
      </c>
      <c r="J166" s="20">
        <v>0</v>
      </c>
      <c r="K166" s="20">
        <v>0</v>
      </c>
      <c r="L166" s="20">
        <v>0</v>
      </c>
    </row>
    <row r="167" spans="1:13" ht="12.5" outlineLevel="1" x14ac:dyDescent="0.25">
      <c r="A167" s="14"/>
      <c r="B167" s="18">
        <v>2056</v>
      </c>
      <c r="C167" s="20">
        <v>0</v>
      </c>
      <c r="D167" s="20">
        <v>0</v>
      </c>
      <c r="E167" s="20">
        <v>0</v>
      </c>
      <c r="F167" s="20">
        <v>3.08</v>
      </c>
      <c r="G167" s="20">
        <v>2.86</v>
      </c>
      <c r="H167" s="20">
        <v>7.64</v>
      </c>
      <c r="I167" s="20">
        <v>1.97</v>
      </c>
      <c r="J167" s="20">
        <v>0</v>
      </c>
      <c r="K167" s="20">
        <v>0</v>
      </c>
      <c r="L167" s="20">
        <v>0</v>
      </c>
    </row>
    <row r="168" spans="1:13" ht="12.5" outlineLevel="1" x14ac:dyDescent="0.25">
      <c r="A168" s="14"/>
      <c r="B168" s="18">
        <v>2057</v>
      </c>
      <c r="C168" s="20">
        <v>0</v>
      </c>
      <c r="D168" s="20">
        <v>0</v>
      </c>
      <c r="E168" s="20">
        <v>0</v>
      </c>
      <c r="F168" s="20">
        <v>3.08</v>
      </c>
      <c r="G168" s="20">
        <v>2.86</v>
      </c>
      <c r="H168" s="20">
        <v>7.64</v>
      </c>
      <c r="I168" s="20">
        <v>1.97</v>
      </c>
      <c r="J168" s="20">
        <v>0</v>
      </c>
      <c r="K168" s="20">
        <v>0</v>
      </c>
      <c r="L168" s="20">
        <v>0</v>
      </c>
    </row>
    <row r="169" spans="1:13" ht="12.5" outlineLevel="1" x14ac:dyDescent="0.25">
      <c r="A169" s="14"/>
      <c r="B169" s="18">
        <v>2058</v>
      </c>
      <c r="C169" s="20">
        <v>0</v>
      </c>
      <c r="D169" s="20">
        <v>0</v>
      </c>
      <c r="E169" s="20">
        <v>0</v>
      </c>
      <c r="F169" s="20">
        <v>3.08</v>
      </c>
      <c r="G169" s="20">
        <v>2.86</v>
      </c>
      <c r="H169" s="20">
        <v>7.64</v>
      </c>
      <c r="I169" s="20">
        <v>1.97</v>
      </c>
      <c r="J169" s="20">
        <v>0</v>
      </c>
      <c r="K169" s="20">
        <v>0</v>
      </c>
      <c r="L169" s="20">
        <v>0</v>
      </c>
    </row>
    <row r="170" spans="1:13" ht="12.5" outlineLevel="1" x14ac:dyDescent="0.25">
      <c r="A170" s="14"/>
      <c r="B170" s="18">
        <v>2059</v>
      </c>
      <c r="C170" s="20">
        <v>0</v>
      </c>
      <c r="D170" s="20">
        <v>0</v>
      </c>
      <c r="E170" s="20">
        <v>0</v>
      </c>
      <c r="F170" s="20">
        <v>3.08</v>
      </c>
      <c r="G170" s="20">
        <v>2.86</v>
      </c>
      <c r="H170" s="20">
        <v>7.64</v>
      </c>
      <c r="I170" s="20">
        <v>1.97</v>
      </c>
      <c r="J170" s="20">
        <v>0</v>
      </c>
      <c r="K170" s="20">
        <v>0</v>
      </c>
      <c r="L170" s="20">
        <v>0</v>
      </c>
    </row>
    <row r="171" spans="1:13" ht="12.5" outlineLevel="1" x14ac:dyDescent="0.25">
      <c r="A171" s="14"/>
      <c r="B171" s="18">
        <v>2060</v>
      </c>
      <c r="C171" s="20">
        <v>0</v>
      </c>
      <c r="D171" s="20">
        <v>0</v>
      </c>
      <c r="E171" s="20">
        <v>0</v>
      </c>
      <c r="F171" s="20">
        <v>3.08</v>
      </c>
      <c r="G171" s="20">
        <v>2.86</v>
      </c>
      <c r="H171" s="20">
        <v>7.64</v>
      </c>
      <c r="I171" s="20">
        <v>1.97</v>
      </c>
      <c r="J171" s="20">
        <v>0</v>
      </c>
      <c r="K171" s="20">
        <v>0</v>
      </c>
      <c r="L171" s="20">
        <v>0</v>
      </c>
    </row>
    <row r="172" spans="1:13" ht="14" x14ac:dyDescent="0.25">
      <c r="A172" s="23">
        <v>21</v>
      </c>
      <c r="B172" s="24" t="s">
        <v>81</v>
      </c>
      <c r="C172" s="23"/>
      <c r="D172" s="23"/>
      <c r="E172" s="23"/>
      <c r="F172" s="23"/>
      <c r="G172" s="23"/>
      <c r="H172" s="23"/>
      <c r="I172" s="23"/>
      <c r="J172" s="23"/>
      <c r="K172" s="23"/>
      <c r="L172" s="23"/>
    </row>
    <row r="173" spans="1:13" ht="12.5" outlineLevel="1" x14ac:dyDescent="0.25">
      <c r="A173" s="14"/>
      <c r="B173" s="18">
        <v>2030</v>
      </c>
      <c r="C173" s="19">
        <v>416.69</v>
      </c>
      <c r="D173" s="19">
        <v>193.15</v>
      </c>
      <c r="E173" s="19">
        <v>107.71</v>
      </c>
      <c r="F173" s="19">
        <v>805.23</v>
      </c>
      <c r="G173" s="19">
        <v>880.42</v>
      </c>
      <c r="H173" s="19">
        <v>302.66000000000003</v>
      </c>
      <c r="I173" s="19">
        <v>382.6</v>
      </c>
      <c r="J173" s="19">
        <v>150.22</v>
      </c>
      <c r="K173" s="19">
        <v>259.83</v>
      </c>
      <c r="L173" s="19">
        <v>553.41</v>
      </c>
      <c r="M173" s="37"/>
    </row>
    <row r="174" spans="1:13" ht="12.5" outlineLevel="1" x14ac:dyDescent="0.25">
      <c r="A174" s="14"/>
      <c r="B174" s="18">
        <v>2031</v>
      </c>
      <c r="C174" s="19">
        <v>291.81</v>
      </c>
      <c r="D174" s="19">
        <v>143.16999999999999</v>
      </c>
      <c r="E174" s="19">
        <v>192.81</v>
      </c>
      <c r="F174" s="19">
        <v>816.69</v>
      </c>
      <c r="G174" s="19">
        <v>873.05</v>
      </c>
      <c r="H174" s="19">
        <v>305.26</v>
      </c>
      <c r="I174" s="19">
        <v>387</v>
      </c>
      <c r="J174" s="19">
        <v>146.97999999999999</v>
      </c>
      <c r="K174" s="19">
        <v>253.71</v>
      </c>
      <c r="L174" s="19">
        <v>556.71</v>
      </c>
      <c r="M174" s="37"/>
    </row>
    <row r="175" spans="1:13" ht="12.5" outlineLevel="1" x14ac:dyDescent="0.25">
      <c r="A175" s="14"/>
      <c r="B175" s="18">
        <v>2032</v>
      </c>
      <c r="C175" s="19">
        <v>285.89999999999998</v>
      </c>
      <c r="D175" s="19">
        <v>141.57</v>
      </c>
      <c r="E175" s="19">
        <v>193.91</v>
      </c>
      <c r="F175" s="19">
        <v>828.41</v>
      </c>
      <c r="G175" s="19">
        <v>865.2</v>
      </c>
      <c r="H175" s="19">
        <v>309.94</v>
      </c>
      <c r="I175" s="19">
        <v>390.72</v>
      </c>
      <c r="J175" s="19">
        <v>147.43</v>
      </c>
      <c r="K175" s="19">
        <v>254.23</v>
      </c>
      <c r="L175" s="19">
        <v>560.04999999999995</v>
      </c>
      <c r="M175" s="37"/>
    </row>
    <row r="176" spans="1:13" ht="12.5" outlineLevel="1" x14ac:dyDescent="0.25">
      <c r="A176" s="14"/>
      <c r="B176" s="18">
        <v>2033</v>
      </c>
      <c r="C176" s="19">
        <v>279.63</v>
      </c>
      <c r="D176" s="19">
        <v>139.97</v>
      </c>
      <c r="E176" s="19">
        <v>195.03</v>
      </c>
      <c r="F176" s="19">
        <v>840.27</v>
      </c>
      <c r="G176" s="19">
        <v>856.68</v>
      </c>
      <c r="H176" s="19">
        <v>313.25</v>
      </c>
      <c r="I176" s="19">
        <v>394.27</v>
      </c>
      <c r="J176" s="19">
        <v>147.87</v>
      </c>
      <c r="K176" s="19">
        <v>254.74</v>
      </c>
      <c r="L176" s="19">
        <v>563.42999999999995</v>
      </c>
      <c r="M176" s="37"/>
    </row>
    <row r="177" spans="1:13" ht="12.5" outlineLevel="1" x14ac:dyDescent="0.25">
      <c r="A177" s="14"/>
      <c r="B177" s="18">
        <v>2034</v>
      </c>
      <c r="C177" s="19">
        <v>273</v>
      </c>
      <c r="D177" s="19">
        <v>138.37</v>
      </c>
      <c r="E177" s="19">
        <v>196.16</v>
      </c>
      <c r="F177" s="19">
        <v>852.27</v>
      </c>
      <c r="G177" s="19">
        <v>847.48</v>
      </c>
      <c r="H177" s="19">
        <v>316.75</v>
      </c>
      <c r="I177" s="19">
        <v>399.81</v>
      </c>
      <c r="J177" s="19">
        <v>148.31</v>
      </c>
      <c r="K177" s="19">
        <v>255.23</v>
      </c>
      <c r="L177" s="19">
        <v>566.86</v>
      </c>
      <c r="M177" s="37"/>
    </row>
    <row r="178" spans="1:13" ht="12.5" outlineLevel="1" x14ac:dyDescent="0.25">
      <c r="A178" s="14"/>
      <c r="B178" s="18">
        <v>2035</v>
      </c>
      <c r="C178" s="19">
        <v>265.99</v>
      </c>
      <c r="D178" s="19">
        <v>136.75</v>
      </c>
      <c r="E178" s="19">
        <v>197.31</v>
      </c>
      <c r="F178" s="19">
        <v>864.42</v>
      </c>
      <c r="G178" s="19">
        <v>837.57</v>
      </c>
      <c r="H178" s="19">
        <v>321.39</v>
      </c>
      <c r="I178" s="19">
        <v>403.54</v>
      </c>
      <c r="J178" s="19">
        <v>148.75</v>
      </c>
      <c r="K178" s="19">
        <v>255.7</v>
      </c>
      <c r="L178" s="19">
        <v>570.33000000000004</v>
      </c>
      <c r="M178" s="37"/>
    </row>
    <row r="179" spans="1:13" ht="12.5" outlineLevel="1" x14ac:dyDescent="0.25">
      <c r="A179" s="14"/>
      <c r="B179" s="18">
        <v>2036</v>
      </c>
      <c r="C179" s="19">
        <v>266.17</v>
      </c>
      <c r="D179" s="19">
        <v>135.97</v>
      </c>
      <c r="E179" s="19">
        <v>198.47</v>
      </c>
      <c r="F179" s="19">
        <v>866.73</v>
      </c>
      <c r="G179" s="19">
        <v>831.48</v>
      </c>
      <c r="H179" s="19">
        <v>324.94</v>
      </c>
      <c r="I179" s="19">
        <v>407.27</v>
      </c>
      <c r="J179" s="19">
        <v>149.18</v>
      </c>
      <c r="K179" s="19">
        <v>256.16000000000003</v>
      </c>
      <c r="L179" s="19">
        <v>573.84</v>
      </c>
      <c r="M179" s="37"/>
    </row>
    <row r="180" spans="1:13" ht="12.5" outlineLevel="1" x14ac:dyDescent="0.25">
      <c r="A180" s="14"/>
      <c r="B180" s="18">
        <v>2037</v>
      </c>
      <c r="C180" s="19">
        <v>266.25</v>
      </c>
      <c r="D180" s="19">
        <v>135.19999999999999</v>
      </c>
      <c r="E180" s="19">
        <v>199.65</v>
      </c>
      <c r="F180" s="19">
        <v>868.78</v>
      </c>
      <c r="G180" s="19">
        <v>824.81</v>
      </c>
      <c r="H180" s="19">
        <v>328.31</v>
      </c>
      <c r="I180" s="19">
        <v>413.1</v>
      </c>
      <c r="J180" s="19">
        <v>149.6</v>
      </c>
      <c r="K180" s="19">
        <v>256.60000000000002</v>
      </c>
      <c r="L180" s="19">
        <v>577.4</v>
      </c>
      <c r="M180" s="37"/>
    </row>
    <row r="181" spans="1:13" ht="12.5" outlineLevel="1" x14ac:dyDescent="0.25">
      <c r="A181" s="14"/>
      <c r="B181" s="18">
        <v>2038</v>
      </c>
      <c r="C181" s="19">
        <v>266.23</v>
      </c>
      <c r="D181" s="19">
        <v>134.46</v>
      </c>
      <c r="E181" s="19">
        <v>200.85</v>
      </c>
      <c r="F181" s="19">
        <v>977.14</v>
      </c>
      <c r="G181" s="19">
        <v>929.41</v>
      </c>
      <c r="H181" s="19">
        <v>333.28</v>
      </c>
      <c r="I181" s="19">
        <v>417.02</v>
      </c>
      <c r="J181" s="19">
        <v>166.07</v>
      </c>
      <c r="K181" s="19">
        <v>286.08</v>
      </c>
      <c r="L181" s="19">
        <v>653.64</v>
      </c>
      <c r="M181" s="37"/>
    </row>
    <row r="182" spans="1:13" ht="12.5" outlineLevel="1" x14ac:dyDescent="0.25">
      <c r="A182" s="14"/>
      <c r="B182" s="18">
        <v>2039</v>
      </c>
      <c r="C182" s="19">
        <v>266.10000000000002</v>
      </c>
      <c r="D182" s="19">
        <v>133.74</v>
      </c>
      <c r="E182" s="19">
        <v>202.06</v>
      </c>
      <c r="F182" s="19">
        <v>1092.46</v>
      </c>
      <c r="G182" s="19">
        <v>1037.6500000000001</v>
      </c>
      <c r="H182" s="19">
        <v>336.89</v>
      </c>
      <c r="I182" s="19">
        <v>422.96</v>
      </c>
      <c r="J182" s="19">
        <v>183.34</v>
      </c>
      <c r="K182" s="19">
        <v>317.04000000000002</v>
      </c>
      <c r="L182" s="19">
        <v>735.72</v>
      </c>
      <c r="M182" s="37"/>
    </row>
    <row r="183" spans="1:13" ht="12.5" outlineLevel="1" x14ac:dyDescent="0.25">
      <c r="A183" s="14"/>
      <c r="B183" s="18">
        <v>2040</v>
      </c>
      <c r="C183" s="19">
        <v>265.86</v>
      </c>
      <c r="D183" s="19">
        <v>133.05000000000001</v>
      </c>
      <c r="E183" s="19">
        <v>203.29</v>
      </c>
      <c r="F183" s="19">
        <v>1361.25</v>
      </c>
      <c r="G183" s="19">
        <v>1298.02</v>
      </c>
      <c r="H183" s="19">
        <v>340.31</v>
      </c>
      <c r="I183" s="19">
        <v>426.9</v>
      </c>
      <c r="J183" s="19">
        <v>209.18</v>
      </c>
      <c r="K183" s="19">
        <v>364.03</v>
      </c>
      <c r="L183" s="19">
        <v>922.91</v>
      </c>
      <c r="M183" s="37"/>
    </row>
    <row r="184" spans="1:13" ht="12.5" outlineLevel="1" x14ac:dyDescent="0.25">
      <c r="A184" s="14"/>
      <c r="B184" s="18">
        <v>2041</v>
      </c>
      <c r="C184" s="19">
        <v>265.5</v>
      </c>
      <c r="D184" s="19">
        <v>132.37</v>
      </c>
      <c r="E184" s="19">
        <v>204.53</v>
      </c>
      <c r="F184" s="19">
        <v>1366.64</v>
      </c>
      <c r="G184" s="19">
        <v>1294.02</v>
      </c>
      <c r="H184" s="19">
        <v>345.42</v>
      </c>
      <c r="I184" s="19">
        <v>430.64</v>
      </c>
      <c r="J184" s="19">
        <v>210.04</v>
      </c>
      <c r="K184" s="19">
        <v>365.25</v>
      </c>
      <c r="L184" s="19">
        <v>927.61</v>
      </c>
      <c r="M184" s="37"/>
    </row>
    <row r="185" spans="1:13" ht="12.5" outlineLevel="1" x14ac:dyDescent="0.25">
      <c r="A185" s="14"/>
      <c r="B185" s="18">
        <v>2042</v>
      </c>
      <c r="C185" s="19">
        <v>265.02</v>
      </c>
      <c r="D185" s="19">
        <v>131.71</v>
      </c>
      <c r="E185" s="19">
        <v>205.79</v>
      </c>
      <c r="F185" s="19">
        <v>1371.7</v>
      </c>
      <c r="G185" s="19">
        <v>1289.33</v>
      </c>
      <c r="H185" s="19">
        <v>348.87</v>
      </c>
      <c r="I185" s="19">
        <v>436.7</v>
      </c>
      <c r="J185" s="19">
        <v>210.89</v>
      </c>
      <c r="K185" s="19">
        <v>366.45</v>
      </c>
      <c r="L185" s="19">
        <v>932.35</v>
      </c>
      <c r="M185" s="37"/>
    </row>
    <row r="186" spans="1:13" ht="12.5" outlineLevel="1" x14ac:dyDescent="0.25">
      <c r="A186" s="14"/>
      <c r="B186" s="18">
        <v>2043</v>
      </c>
      <c r="C186" s="19">
        <v>264.41000000000003</v>
      </c>
      <c r="D186" s="19">
        <v>131.08000000000001</v>
      </c>
      <c r="E186" s="19">
        <v>207.06</v>
      </c>
      <c r="F186" s="19">
        <v>1376.42</v>
      </c>
      <c r="G186" s="19">
        <v>1283.94</v>
      </c>
      <c r="H186" s="19">
        <v>352.55</v>
      </c>
      <c r="I186" s="19">
        <v>440.64</v>
      </c>
      <c r="J186" s="19">
        <v>211.74</v>
      </c>
      <c r="K186" s="19">
        <v>367.64</v>
      </c>
      <c r="L186" s="19">
        <v>937.15</v>
      </c>
      <c r="M186" s="37"/>
    </row>
    <row r="187" spans="1:13" ht="12.5" outlineLevel="1" x14ac:dyDescent="0.25">
      <c r="A187" s="14"/>
      <c r="B187" s="18">
        <v>2044</v>
      </c>
      <c r="C187" s="19">
        <v>263.68</v>
      </c>
      <c r="D187" s="19">
        <v>130.46</v>
      </c>
      <c r="E187" s="19">
        <v>208.35</v>
      </c>
      <c r="F187" s="19">
        <v>1380.78</v>
      </c>
      <c r="G187" s="19">
        <v>1277.82</v>
      </c>
      <c r="H187" s="19">
        <v>357.57</v>
      </c>
      <c r="I187" s="19">
        <v>446.8</v>
      </c>
      <c r="J187" s="19">
        <v>212.58</v>
      </c>
      <c r="K187" s="19">
        <v>368.81</v>
      </c>
      <c r="L187" s="19">
        <v>942</v>
      </c>
      <c r="M187" s="37"/>
    </row>
    <row r="188" spans="1:13" ht="12.5" outlineLevel="1" x14ac:dyDescent="0.25">
      <c r="A188" s="14"/>
      <c r="B188" s="18">
        <v>2045</v>
      </c>
      <c r="C188" s="19">
        <v>262.81</v>
      </c>
      <c r="D188" s="19">
        <v>129.86000000000001</v>
      </c>
      <c r="E188" s="19">
        <v>209.66</v>
      </c>
      <c r="F188" s="19">
        <v>1384.77</v>
      </c>
      <c r="G188" s="19">
        <v>1270.94</v>
      </c>
      <c r="H188" s="19">
        <v>361.29</v>
      </c>
      <c r="I188" s="19">
        <v>450.54</v>
      </c>
      <c r="J188" s="19">
        <v>213.41</v>
      </c>
      <c r="K188" s="19">
        <v>369.97</v>
      </c>
      <c r="L188" s="19">
        <v>946.91</v>
      </c>
      <c r="M188" s="37"/>
    </row>
    <row r="189" spans="1:13" ht="12.5" outlineLevel="1" x14ac:dyDescent="0.25">
      <c r="A189" s="14"/>
      <c r="B189" s="18">
        <v>2046</v>
      </c>
      <c r="C189" s="19">
        <v>261.8</v>
      </c>
      <c r="D189" s="19">
        <v>129.29</v>
      </c>
      <c r="E189" s="19">
        <v>210.99</v>
      </c>
      <c r="F189" s="19">
        <v>1388.36</v>
      </c>
      <c r="G189" s="19">
        <v>1274.3</v>
      </c>
      <c r="H189" s="19">
        <v>364.77</v>
      </c>
      <c r="I189" s="19">
        <v>456.79</v>
      </c>
      <c r="J189" s="19">
        <v>214.24</v>
      </c>
      <c r="K189" s="19">
        <v>371.1</v>
      </c>
      <c r="L189" s="19">
        <v>951.87</v>
      </c>
      <c r="M189" s="37"/>
    </row>
    <row r="190" spans="1:13" ht="12.5" outlineLevel="1" x14ac:dyDescent="0.25">
      <c r="A190" s="14"/>
      <c r="B190" s="18">
        <v>2047</v>
      </c>
      <c r="C190" s="19">
        <v>260.64</v>
      </c>
      <c r="D190" s="19">
        <v>128.72999999999999</v>
      </c>
      <c r="E190" s="19">
        <v>212.33</v>
      </c>
      <c r="F190" s="19">
        <v>1391.54</v>
      </c>
      <c r="G190" s="19">
        <v>1277.29</v>
      </c>
      <c r="H190" s="19">
        <v>370.16</v>
      </c>
      <c r="I190" s="19">
        <v>463.12</v>
      </c>
      <c r="J190" s="19">
        <v>215.07</v>
      </c>
      <c r="K190" s="19">
        <v>372.22</v>
      </c>
      <c r="L190" s="19">
        <v>956.89</v>
      </c>
      <c r="M190" s="37"/>
    </row>
    <row r="191" spans="1:13" ht="12.5" outlineLevel="1" x14ac:dyDescent="0.25">
      <c r="A191" s="14"/>
      <c r="B191" s="18">
        <v>2048</v>
      </c>
      <c r="C191" s="19">
        <v>259.33</v>
      </c>
      <c r="D191" s="19">
        <v>128.19</v>
      </c>
      <c r="E191" s="19">
        <v>213.68</v>
      </c>
      <c r="F191" s="19">
        <v>1394.29</v>
      </c>
      <c r="G191" s="19">
        <v>1279.8900000000001</v>
      </c>
      <c r="H191" s="19">
        <v>373.67</v>
      </c>
      <c r="I191" s="19">
        <v>467.09</v>
      </c>
      <c r="J191" s="19">
        <v>215.88</v>
      </c>
      <c r="K191" s="19">
        <v>373.31</v>
      </c>
      <c r="L191" s="19">
        <v>961.97</v>
      </c>
      <c r="M191" s="37"/>
    </row>
    <row r="192" spans="1:13" ht="12.5" outlineLevel="1" x14ac:dyDescent="0.25">
      <c r="A192" s="14"/>
      <c r="B192" s="18">
        <v>2049</v>
      </c>
      <c r="C192" s="19">
        <v>257.87</v>
      </c>
      <c r="D192" s="19">
        <v>127.66</v>
      </c>
      <c r="E192" s="19">
        <v>215.06</v>
      </c>
      <c r="F192" s="19">
        <v>1396.6</v>
      </c>
      <c r="G192" s="19">
        <v>1282.08</v>
      </c>
      <c r="H192" s="19">
        <v>377.42</v>
      </c>
      <c r="I192" s="19">
        <v>473.5</v>
      </c>
      <c r="J192" s="19">
        <v>216.69</v>
      </c>
      <c r="K192" s="19">
        <v>374.39</v>
      </c>
      <c r="L192" s="19">
        <v>967.1</v>
      </c>
      <c r="M192" s="37"/>
    </row>
    <row r="193" spans="1:13" ht="12.5" outlineLevel="1" x14ac:dyDescent="0.25">
      <c r="A193" s="14"/>
      <c r="B193" s="18">
        <v>2050</v>
      </c>
      <c r="C193" s="19">
        <v>256.24</v>
      </c>
      <c r="D193" s="19">
        <v>127.16</v>
      </c>
      <c r="E193" s="19">
        <v>216.45</v>
      </c>
      <c r="F193" s="19">
        <v>1398.44</v>
      </c>
      <c r="G193" s="19">
        <v>1283.8399999999999</v>
      </c>
      <c r="H193" s="19">
        <v>382.69</v>
      </c>
      <c r="I193" s="19">
        <v>477.23</v>
      </c>
      <c r="J193" s="19">
        <v>217.49</v>
      </c>
      <c r="K193" s="19">
        <v>375.44</v>
      </c>
      <c r="L193" s="19">
        <v>972.29</v>
      </c>
      <c r="M193" s="37"/>
    </row>
    <row r="194" spans="1:13" ht="12.5" outlineLevel="1" x14ac:dyDescent="0.25">
      <c r="A194" s="14"/>
      <c r="B194" s="18">
        <v>2051</v>
      </c>
      <c r="C194" s="19">
        <v>254.45</v>
      </c>
      <c r="D194" s="19">
        <v>126.39</v>
      </c>
      <c r="E194" s="19">
        <v>217.71</v>
      </c>
      <c r="F194" s="19">
        <v>1399.79</v>
      </c>
      <c r="G194" s="19">
        <v>1285.17</v>
      </c>
      <c r="H194" s="19">
        <v>386.32</v>
      </c>
      <c r="I194" s="19">
        <v>483.68</v>
      </c>
      <c r="J194" s="19">
        <v>218.14</v>
      </c>
      <c r="K194" s="19">
        <v>376.21</v>
      </c>
      <c r="L194" s="19">
        <v>976.81</v>
      </c>
      <c r="M194" s="37"/>
    </row>
    <row r="195" spans="1:13" ht="12.5" outlineLevel="1" x14ac:dyDescent="0.25">
      <c r="A195" s="14"/>
      <c r="B195" s="18">
        <v>2052</v>
      </c>
      <c r="C195" s="19">
        <v>252.48</v>
      </c>
      <c r="D195" s="19">
        <v>125.55</v>
      </c>
      <c r="E195" s="19">
        <v>218.94</v>
      </c>
      <c r="F195" s="19">
        <v>1400.64</v>
      </c>
      <c r="G195" s="19">
        <v>1286.03</v>
      </c>
      <c r="H195" s="19">
        <v>391.78</v>
      </c>
      <c r="I195" s="19">
        <v>490.2</v>
      </c>
      <c r="J195" s="19">
        <v>218.73</v>
      </c>
      <c r="K195" s="19">
        <v>376.86</v>
      </c>
      <c r="L195" s="19">
        <v>981.12</v>
      </c>
      <c r="M195" s="37"/>
    </row>
    <row r="196" spans="1:13" ht="12.5" outlineLevel="1" x14ac:dyDescent="0.25">
      <c r="A196" s="14"/>
      <c r="B196" s="18">
        <v>2053</v>
      </c>
      <c r="C196" s="19">
        <v>250.33</v>
      </c>
      <c r="D196" s="19">
        <v>124.61</v>
      </c>
      <c r="E196" s="19">
        <v>220.12</v>
      </c>
      <c r="F196" s="19">
        <v>1400.97</v>
      </c>
      <c r="G196" s="19">
        <v>1286.42</v>
      </c>
      <c r="H196" s="19">
        <v>395.43</v>
      </c>
      <c r="I196" s="19">
        <v>494.11</v>
      </c>
      <c r="J196" s="19">
        <v>219.25</v>
      </c>
      <c r="K196" s="19">
        <v>377.38</v>
      </c>
      <c r="L196" s="19">
        <v>985.21</v>
      </c>
      <c r="M196" s="37"/>
    </row>
    <row r="197" spans="1:13" ht="12.5" outlineLevel="1" x14ac:dyDescent="0.25">
      <c r="A197" s="14"/>
      <c r="B197" s="18">
        <v>2054</v>
      </c>
      <c r="C197" s="19">
        <v>248</v>
      </c>
      <c r="D197" s="19">
        <v>123.59</v>
      </c>
      <c r="E197" s="19">
        <v>221.27</v>
      </c>
      <c r="F197" s="19">
        <v>1400.75</v>
      </c>
      <c r="G197" s="19">
        <v>1286.3</v>
      </c>
      <c r="H197" s="19">
        <v>399.06</v>
      </c>
      <c r="I197" s="19">
        <v>500.71</v>
      </c>
      <c r="J197" s="19">
        <v>219.71</v>
      </c>
      <c r="K197" s="19">
        <v>377.78</v>
      </c>
      <c r="L197" s="19">
        <v>989.07</v>
      </c>
      <c r="M197" s="37"/>
    </row>
    <row r="198" spans="1:13" ht="12.5" outlineLevel="1" x14ac:dyDescent="0.25">
      <c r="A198" s="14"/>
      <c r="B198" s="18">
        <v>2055</v>
      </c>
      <c r="C198" s="19">
        <v>245.47</v>
      </c>
      <c r="D198" s="19">
        <v>122.48</v>
      </c>
      <c r="E198" s="19">
        <v>222.38</v>
      </c>
      <c r="F198" s="19">
        <v>1399.95</v>
      </c>
      <c r="G198" s="19">
        <v>1285.67</v>
      </c>
      <c r="H198" s="19">
        <v>404.64</v>
      </c>
      <c r="I198" s="19">
        <v>504.6</v>
      </c>
      <c r="J198" s="19">
        <v>220.1</v>
      </c>
      <c r="K198" s="19">
        <v>378.04</v>
      </c>
      <c r="L198" s="19">
        <v>992.69</v>
      </c>
      <c r="M198" s="37"/>
    </row>
    <row r="199" spans="1:13" ht="12.5" outlineLevel="1" x14ac:dyDescent="0.25">
      <c r="A199" s="14"/>
      <c r="B199" s="18">
        <v>2056</v>
      </c>
      <c r="C199" s="19">
        <v>242.74</v>
      </c>
      <c r="D199" s="19">
        <v>121.28</v>
      </c>
      <c r="E199" s="19">
        <v>223.44</v>
      </c>
      <c r="F199" s="19">
        <v>1398.57</v>
      </c>
      <c r="G199" s="19">
        <v>1284.49</v>
      </c>
      <c r="H199" s="19">
        <v>408.29</v>
      </c>
      <c r="I199" s="19">
        <v>511.27</v>
      </c>
      <c r="J199" s="19">
        <v>220.42</v>
      </c>
      <c r="K199" s="19">
        <v>378.16</v>
      </c>
      <c r="L199" s="19">
        <v>996.07</v>
      </c>
      <c r="M199" s="37"/>
    </row>
    <row r="200" spans="1:13" ht="12.5" outlineLevel="1" x14ac:dyDescent="0.25">
      <c r="A200" s="14"/>
      <c r="B200" s="18">
        <v>2057</v>
      </c>
      <c r="C200" s="19">
        <v>239.8</v>
      </c>
      <c r="D200" s="19">
        <v>119.98</v>
      </c>
      <c r="E200" s="19">
        <v>224.45</v>
      </c>
      <c r="F200" s="19">
        <v>1396.57</v>
      </c>
      <c r="G200" s="19">
        <v>1282.76</v>
      </c>
      <c r="H200" s="19">
        <v>411.92</v>
      </c>
      <c r="I200" s="19">
        <v>518.02</v>
      </c>
      <c r="J200" s="19">
        <v>220.66</v>
      </c>
      <c r="K200" s="19">
        <v>378.14</v>
      </c>
      <c r="L200" s="19">
        <v>999.18</v>
      </c>
      <c r="M200" s="37"/>
    </row>
    <row r="201" spans="1:13" ht="12.5" outlineLevel="1" x14ac:dyDescent="0.25">
      <c r="A201" s="14"/>
      <c r="B201" s="18">
        <v>2058</v>
      </c>
      <c r="C201" s="19">
        <v>236.65</v>
      </c>
      <c r="D201" s="19">
        <v>118.58</v>
      </c>
      <c r="E201" s="19">
        <v>225.42</v>
      </c>
      <c r="F201" s="19">
        <v>1393.93</v>
      </c>
      <c r="G201" s="19">
        <v>1280.44</v>
      </c>
      <c r="H201" s="19">
        <v>417.6</v>
      </c>
      <c r="I201" s="19">
        <v>521.87</v>
      </c>
      <c r="J201" s="19">
        <v>220.82</v>
      </c>
      <c r="K201" s="19">
        <v>377.96</v>
      </c>
      <c r="L201" s="19">
        <v>1002.01</v>
      </c>
      <c r="M201" s="37"/>
    </row>
    <row r="202" spans="1:13" ht="12.5" outlineLevel="1" x14ac:dyDescent="0.25">
      <c r="A202" s="14"/>
      <c r="B202" s="18">
        <v>2059</v>
      </c>
      <c r="C202" s="19">
        <v>233.28</v>
      </c>
      <c r="D202" s="19">
        <v>117.07</v>
      </c>
      <c r="E202" s="19">
        <v>226.33</v>
      </c>
      <c r="F202" s="19">
        <v>1390.63</v>
      </c>
      <c r="G202" s="19">
        <v>1277.51</v>
      </c>
      <c r="H202" s="19">
        <v>421.24</v>
      </c>
      <c r="I202" s="19">
        <v>528.67999999999995</v>
      </c>
      <c r="J202" s="19">
        <v>220.91</v>
      </c>
      <c r="K202" s="19">
        <v>377.62</v>
      </c>
      <c r="L202" s="19">
        <v>1004.56</v>
      </c>
      <c r="M202" s="37"/>
    </row>
    <row r="203" spans="1:13" ht="12.5" outlineLevel="1" x14ac:dyDescent="0.25">
      <c r="A203" s="14"/>
      <c r="B203" s="18">
        <v>2060</v>
      </c>
      <c r="C203" s="19">
        <v>229.67</v>
      </c>
      <c r="D203" s="19">
        <v>115.46</v>
      </c>
      <c r="E203" s="19">
        <v>227.19</v>
      </c>
      <c r="F203" s="19">
        <v>1386.64</v>
      </c>
      <c r="G203" s="19">
        <v>1273.96</v>
      </c>
      <c r="H203" s="19">
        <v>424.85</v>
      </c>
      <c r="I203" s="19">
        <v>532.49</v>
      </c>
      <c r="J203" s="19">
        <v>220.9</v>
      </c>
      <c r="K203" s="19">
        <v>377.12</v>
      </c>
      <c r="L203" s="19">
        <v>1006.81</v>
      </c>
      <c r="M203" s="37"/>
    </row>
    <row r="204" spans="1:13" ht="14" x14ac:dyDescent="0.25">
      <c r="A204" s="23">
        <v>22</v>
      </c>
      <c r="B204" s="24" t="s">
        <v>82</v>
      </c>
      <c r="C204" s="23"/>
      <c r="D204" s="23"/>
      <c r="E204" s="23"/>
      <c r="F204" s="23"/>
      <c r="G204" s="23"/>
      <c r="H204" s="23"/>
      <c r="I204" s="23"/>
      <c r="J204" s="23"/>
      <c r="K204" s="23"/>
      <c r="L204" s="23"/>
    </row>
    <row r="205" spans="1:13" ht="12.5" outlineLevel="1" x14ac:dyDescent="0.25">
      <c r="A205" s="14"/>
      <c r="B205" s="18">
        <v>2030</v>
      </c>
      <c r="C205" s="19">
        <v>279.08</v>
      </c>
      <c r="D205" s="19">
        <v>87.91</v>
      </c>
      <c r="E205" s="19">
        <v>30.6</v>
      </c>
      <c r="F205" s="19">
        <v>117.92</v>
      </c>
      <c r="G205" s="19">
        <v>125.02</v>
      </c>
      <c r="H205" s="19">
        <v>398.05</v>
      </c>
      <c r="I205" s="19">
        <v>103.01</v>
      </c>
      <c r="J205" s="19">
        <v>134.5</v>
      </c>
      <c r="K205" s="19">
        <v>116.32</v>
      </c>
      <c r="L205" s="19">
        <v>3074.48</v>
      </c>
    </row>
    <row r="206" spans="1:13" ht="12.5" outlineLevel="1" x14ac:dyDescent="0.25">
      <c r="A206" s="14"/>
      <c r="B206" s="18">
        <v>2031</v>
      </c>
      <c r="C206" s="19">
        <v>195.24</v>
      </c>
      <c r="D206" s="19">
        <v>63.77</v>
      </c>
      <c r="E206" s="19">
        <v>54.73</v>
      </c>
      <c r="F206" s="19">
        <v>119.7</v>
      </c>
      <c r="G206" s="19">
        <v>124.45</v>
      </c>
      <c r="H206" s="19">
        <v>402.06</v>
      </c>
      <c r="I206" s="19">
        <v>104.35</v>
      </c>
      <c r="J206" s="19">
        <v>131.59</v>
      </c>
      <c r="K206" s="19">
        <v>113.58</v>
      </c>
      <c r="L206" s="19">
        <v>3092.81</v>
      </c>
    </row>
    <row r="207" spans="1:13" ht="12.5" outlineLevel="1" x14ac:dyDescent="0.25">
      <c r="A207" s="14"/>
      <c r="B207" s="18">
        <v>2032</v>
      </c>
      <c r="C207" s="19">
        <v>191.08</v>
      </c>
      <c r="D207" s="19">
        <v>62.67</v>
      </c>
      <c r="E207" s="19">
        <v>55</v>
      </c>
      <c r="F207" s="19">
        <v>121.53</v>
      </c>
      <c r="G207" s="19">
        <v>123.82</v>
      </c>
      <c r="H207" s="19">
        <v>408.49</v>
      </c>
      <c r="I207" s="19">
        <v>105.58</v>
      </c>
      <c r="J207" s="19">
        <v>132</v>
      </c>
      <c r="K207" s="19">
        <v>113.81</v>
      </c>
      <c r="L207" s="19">
        <v>3111.37</v>
      </c>
    </row>
    <row r="208" spans="1:13" ht="12.5" outlineLevel="1" x14ac:dyDescent="0.25">
      <c r="A208" s="14"/>
      <c r="B208" s="18">
        <v>2033</v>
      </c>
      <c r="C208" s="19">
        <v>186.7</v>
      </c>
      <c r="D208" s="19">
        <v>61.59</v>
      </c>
      <c r="E208" s="19">
        <v>55.27</v>
      </c>
      <c r="F208" s="19">
        <v>123.38</v>
      </c>
      <c r="G208" s="19">
        <v>123.12</v>
      </c>
      <c r="H208" s="19">
        <v>413.35</v>
      </c>
      <c r="I208" s="19">
        <v>106.78</v>
      </c>
      <c r="J208" s="19">
        <v>132.4</v>
      </c>
      <c r="K208" s="19">
        <v>114.04</v>
      </c>
      <c r="L208" s="19">
        <v>3130.17</v>
      </c>
    </row>
    <row r="209" spans="1:12" ht="12.5" outlineLevel="1" x14ac:dyDescent="0.25">
      <c r="A209" s="14"/>
      <c r="B209" s="18">
        <v>2034</v>
      </c>
      <c r="C209" s="19">
        <v>182.08</v>
      </c>
      <c r="D209" s="19">
        <v>60.52</v>
      </c>
      <c r="E209" s="19">
        <v>55.55</v>
      </c>
      <c r="F209" s="19">
        <v>125.26</v>
      </c>
      <c r="G209" s="19">
        <v>122.34</v>
      </c>
      <c r="H209" s="19">
        <v>418.47</v>
      </c>
      <c r="I209" s="19">
        <v>108.38</v>
      </c>
      <c r="J209" s="19">
        <v>132.79</v>
      </c>
      <c r="K209" s="19">
        <v>114.26</v>
      </c>
      <c r="L209" s="19">
        <v>3149.2</v>
      </c>
    </row>
    <row r="210" spans="1:12" ht="12.5" outlineLevel="1" x14ac:dyDescent="0.25">
      <c r="A210" s="14"/>
      <c r="B210" s="18">
        <v>2035</v>
      </c>
      <c r="C210" s="19">
        <v>177.22</v>
      </c>
      <c r="D210" s="19">
        <v>59.46</v>
      </c>
      <c r="E210" s="19">
        <v>55.83</v>
      </c>
      <c r="F210" s="19">
        <v>127.16</v>
      </c>
      <c r="G210" s="19">
        <v>121.48</v>
      </c>
      <c r="H210" s="19">
        <v>424.9</v>
      </c>
      <c r="I210" s="19">
        <v>109.63</v>
      </c>
      <c r="J210" s="19">
        <v>133.18</v>
      </c>
      <c r="K210" s="19">
        <v>114.47</v>
      </c>
      <c r="L210" s="19">
        <v>3168.48</v>
      </c>
    </row>
    <row r="211" spans="1:12" ht="12.5" outlineLevel="1" x14ac:dyDescent="0.25">
      <c r="A211" s="14"/>
      <c r="B211" s="18">
        <v>2036</v>
      </c>
      <c r="C211" s="19">
        <v>177.03</v>
      </c>
      <c r="D211" s="19">
        <v>58.88</v>
      </c>
      <c r="E211" s="19">
        <v>56.11</v>
      </c>
      <c r="F211" s="19">
        <v>127.86</v>
      </c>
      <c r="G211" s="19">
        <v>121.1</v>
      </c>
      <c r="H211" s="19">
        <v>430.12</v>
      </c>
      <c r="I211" s="19">
        <v>110.98</v>
      </c>
      <c r="J211" s="19">
        <v>133.56</v>
      </c>
      <c r="K211" s="19">
        <v>114.68</v>
      </c>
      <c r="L211" s="19">
        <v>3188</v>
      </c>
    </row>
    <row r="212" spans="1:12" ht="12.5" outlineLevel="1" x14ac:dyDescent="0.25">
      <c r="A212" s="14"/>
      <c r="B212" s="18">
        <v>2037</v>
      </c>
      <c r="C212" s="19">
        <v>176.78</v>
      </c>
      <c r="D212" s="19">
        <v>58.31</v>
      </c>
      <c r="E212" s="19">
        <v>56.4</v>
      </c>
      <c r="F212" s="19">
        <v>128.53</v>
      </c>
      <c r="G212" s="19">
        <v>120.66</v>
      </c>
      <c r="H212" s="19">
        <v>435.14</v>
      </c>
      <c r="I212" s="19">
        <v>112.74</v>
      </c>
      <c r="J212" s="19">
        <v>133.94</v>
      </c>
      <c r="K212" s="19">
        <v>114.87</v>
      </c>
      <c r="L212" s="19">
        <v>3207.76</v>
      </c>
    </row>
    <row r="213" spans="1:12" ht="12.5" outlineLevel="1" x14ac:dyDescent="0.25">
      <c r="A213" s="14"/>
      <c r="B213" s="18">
        <v>2038</v>
      </c>
      <c r="C213" s="19">
        <v>176.46</v>
      </c>
      <c r="D213" s="19">
        <v>57.75</v>
      </c>
      <c r="E213" s="19">
        <v>56.69</v>
      </c>
      <c r="F213" s="19">
        <v>141.96</v>
      </c>
      <c r="G213" s="19">
        <v>133.6</v>
      </c>
      <c r="H213" s="19">
        <v>442.02</v>
      </c>
      <c r="I213" s="19">
        <v>114.15</v>
      </c>
      <c r="J213" s="19">
        <v>148.69</v>
      </c>
      <c r="K213" s="19">
        <v>128.07</v>
      </c>
      <c r="L213" s="19">
        <v>3631.33</v>
      </c>
    </row>
    <row r="214" spans="1:12" ht="12.5" outlineLevel="1" x14ac:dyDescent="0.25">
      <c r="A214" s="14"/>
      <c r="B214" s="18">
        <v>2039</v>
      </c>
      <c r="C214" s="19">
        <v>176.08</v>
      </c>
      <c r="D214" s="19">
        <v>57.21</v>
      </c>
      <c r="E214" s="19">
        <v>56.99</v>
      </c>
      <c r="F214" s="19">
        <v>156.25</v>
      </c>
      <c r="G214" s="19">
        <v>147</v>
      </c>
      <c r="H214" s="19">
        <v>447.38</v>
      </c>
      <c r="I214" s="19">
        <v>115.95</v>
      </c>
      <c r="J214" s="19">
        <v>164.15</v>
      </c>
      <c r="K214" s="19">
        <v>141.93</v>
      </c>
      <c r="L214" s="19">
        <v>4087.31</v>
      </c>
    </row>
    <row r="215" spans="1:12" ht="12.5" outlineLevel="1" x14ac:dyDescent="0.25">
      <c r="A215" s="14"/>
      <c r="B215" s="18">
        <v>2040</v>
      </c>
      <c r="C215" s="19">
        <v>175.61</v>
      </c>
      <c r="D215" s="19">
        <v>56.69</v>
      </c>
      <c r="E215" s="19">
        <v>57.29</v>
      </c>
      <c r="F215" s="19">
        <v>189.09</v>
      </c>
      <c r="G215" s="19">
        <v>178.82</v>
      </c>
      <c r="H215" s="19">
        <v>452.54</v>
      </c>
      <c r="I215" s="19">
        <v>117.39</v>
      </c>
      <c r="J215" s="19">
        <v>187.29</v>
      </c>
      <c r="K215" s="19">
        <v>162.97</v>
      </c>
      <c r="L215" s="19">
        <v>5127.29</v>
      </c>
    </row>
    <row r="216" spans="1:12" ht="12.5" outlineLevel="1" x14ac:dyDescent="0.25">
      <c r="A216" s="14"/>
      <c r="B216" s="18">
        <v>2041</v>
      </c>
      <c r="C216" s="19">
        <v>175.08</v>
      </c>
      <c r="D216" s="19">
        <v>56.17</v>
      </c>
      <c r="E216" s="19">
        <v>57.59</v>
      </c>
      <c r="F216" s="19">
        <v>190.19</v>
      </c>
      <c r="G216" s="19">
        <v>178.72</v>
      </c>
      <c r="H216" s="19">
        <v>459.65</v>
      </c>
      <c r="I216" s="19">
        <v>118.8</v>
      </c>
      <c r="J216" s="19">
        <v>188.05</v>
      </c>
      <c r="K216" s="19">
        <v>163.51</v>
      </c>
      <c r="L216" s="19">
        <v>5153.37</v>
      </c>
    </row>
    <row r="217" spans="1:12" ht="12.5" outlineLevel="1" x14ac:dyDescent="0.25">
      <c r="A217" s="14"/>
      <c r="B217" s="18">
        <v>2042</v>
      </c>
      <c r="C217" s="19">
        <v>174.46</v>
      </c>
      <c r="D217" s="19">
        <v>55.67</v>
      </c>
      <c r="E217" s="19">
        <v>57.9</v>
      </c>
      <c r="F217" s="19">
        <v>191.26</v>
      </c>
      <c r="G217" s="19">
        <v>178.54</v>
      </c>
      <c r="H217" s="19">
        <v>464.9</v>
      </c>
      <c r="I217" s="19">
        <v>120.68</v>
      </c>
      <c r="J217" s="19">
        <v>188.82</v>
      </c>
      <c r="K217" s="19">
        <v>164.05</v>
      </c>
      <c r="L217" s="19">
        <v>5179.74</v>
      </c>
    </row>
    <row r="218" spans="1:12" ht="12.5" outlineLevel="1" x14ac:dyDescent="0.25">
      <c r="A218" s="14"/>
      <c r="B218" s="18">
        <v>2043</v>
      </c>
      <c r="C218" s="19">
        <v>173.77</v>
      </c>
      <c r="D218" s="19">
        <v>55.18</v>
      </c>
      <c r="E218" s="19">
        <v>58.21</v>
      </c>
      <c r="F218" s="19">
        <v>192.3</v>
      </c>
      <c r="G218" s="19">
        <v>178.28</v>
      </c>
      <c r="H218" s="19">
        <v>470.43</v>
      </c>
      <c r="I218" s="19">
        <v>122.16</v>
      </c>
      <c r="J218" s="19">
        <v>189.58</v>
      </c>
      <c r="K218" s="19">
        <v>164.58</v>
      </c>
      <c r="L218" s="19">
        <v>5206.3999999999996</v>
      </c>
    </row>
    <row r="219" spans="1:12" ht="12.5" outlineLevel="1" x14ac:dyDescent="0.25">
      <c r="A219" s="14"/>
      <c r="B219" s="18">
        <v>2044</v>
      </c>
      <c r="C219" s="19">
        <v>172.99</v>
      </c>
      <c r="D219" s="19">
        <v>54.71</v>
      </c>
      <c r="E219" s="19">
        <v>58.53</v>
      </c>
      <c r="F219" s="19">
        <v>193.3</v>
      </c>
      <c r="G219" s="19">
        <v>177.94</v>
      </c>
      <c r="H219" s="19">
        <v>477.52</v>
      </c>
      <c r="I219" s="19">
        <v>124.08</v>
      </c>
      <c r="J219" s="19">
        <v>190.33</v>
      </c>
      <c r="K219" s="19">
        <v>165.11</v>
      </c>
      <c r="L219" s="19">
        <v>5233.3599999999997</v>
      </c>
    </row>
    <row r="220" spans="1:12" ht="12.5" outlineLevel="1" x14ac:dyDescent="0.25">
      <c r="A220" s="14"/>
      <c r="B220" s="18">
        <v>2045</v>
      </c>
      <c r="C220" s="19">
        <v>172.13</v>
      </c>
      <c r="D220" s="19">
        <v>54.24</v>
      </c>
      <c r="E220" s="19">
        <v>58.85</v>
      </c>
      <c r="F220" s="19">
        <v>194.26</v>
      </c>
      <c r="G220" s="19">
        <v>177.52</v>
      </c>
      <c r="H220" s="19">
        <v>483.15</v>
      </c>
      <c r="I220" s="19">
        <v>125.55</v>
      </c>
      <c r="J220" s="19">
        <v>191.08</v>
      </c>
      <c r="K220" s="19">
        <v>165.62</v>
      </c>
      <c r="L220" s="19">
        <v>5260.62</v>
      </c>
    </row>
    <row r="221" spans="1:12" ht="12.5" outlineLevel="1" x14ac:dyDescent="0.25">
      <c r="A221" s="14"/>
      <c r="B221" s="18">
        <v>2046</v>
      </c>
      <c r="C221" s="19">
        <v>171.18</v>
      </c>
      <c r="D221" s="19">
        <v>53.79</v>
      </c>
      <c r="E221" s="19">
        <v>59.17</v>
      </c>
      <c r="F221" s="19">
        <v>195.19</v>
      </c>
      <c r="G221" s="19">
        <v>178.36</v>
      </c>
      <c r="H221" s="19">
        <v>488.54</v>
      </c>
      <c r="I221" s="19">
        <v>127.5</v>
      </c>
      <c r="J221" s="19">
        <v>191.82</v>
      </c>
      <c r="K221" s="19">
        <v>166.13</v>
      </c>
      <c r="L221" s="19">
        <v>5288.18</v>
      </c>
    </row>
    <row r="222" spans="1:12" ht="12.5" outlineLevel="1" x14ac:dyDescent="0.25">
      <c r="A222" s="14"/>
      <c r="B222" s="18">
        <v>2047</v>
      </c>
      <c r="C222" s="19">
        <v>170.14</v>
      </c>
      <c r="D222" s="19">
        <v>53.35</v>
      </c>
      <c r="E222" s="19">
        <v>59.5</v>
      </c>
      <c r="F222" s="19">
        <v>196.07</v>
      </c>
      <c r="G222" s="19">
        <v>179.17</v>
      </c>
      <c r="H222" s="19">
        <v>496.14</v>
      </c>
      <c r="I222" s="19">
        <v>129.49</v>
      </c>
      <c r="J222" s="19">
        <v>192.56</v>
      </c>
      <c r="K222" s="19">
        <v>166.63</v>
      </c>
      <c r="L222" s="19">
        <v>5316.06</v>
      </c>
    </row>
    <row r="223" spans="1:12" ht="12.5" outlineLevel="1" x14ac:dyDescent="0.25">
      <c r="A223" s="14"/>
      <c r="B223" s="18">
        <v>2048</v>
      </c>
      <c r="C223" s="19">
        <v>169</v>
      </c>
      <c r="D223" s="19">
        <v>52.92</v>
      </c>
      <c r="E223" s="19">
        <v>59.84</v>
      </c>
      <c r="F223" s="19">
        <v>196.92</v>
      </c>
      <c r="G223" s="19">
        <v>179.94</v>
      </c>
      <c r="H223" s="19">
        <v>501.61</v>
      </c>
      <c r="I223" s="19">
        <v>131.05000000000001</v>
      </c>
      <c r="J223" s="19">
        <v>193.29</v>
      </c>
      <c r="K223" s="19">
        <v>167.12</v>
      </c>
      <c r="L223" s="19">
        <v>5344.25</v>
      </c>
    </row>
    <row r="224" spans="1:12" ht="12.5" outlineLevel="1" x14ac:dyDescent="0.25">
      <c r="A224" s="14"/>
      <c r="B224" s="18">
        <v>2049</v>
      </c>
      <c r="C224" s="19">
        <v>167.76</v>
      </c>
      <c r="D224" s="19">
        <v>52.5</v>
      </c>
      <c r="E224" s="19">
        <v>60.17</v>
      </c>
      <c r="F224" s="19">
        <v>197.72</v>
      </c>
      <c r="G224" s="19">
        <v>180.66</v>
      </c>
      <c r="H224" s="19">
        <v>507.4</v>
      </c>
      <c r="I224" s="19">
        <v>133.1</v>
      </c>
      <c r="J224" s="19">
        <v>194.01</v>
      </c>
      <c r="K224" s="19">
        <v>167.6</v>
      </c>
      <c r="L224" s="19">
        <v>5372.77</v>
      </c>
    </row>
    <row r="225" spans="1:12" ht="12.5" outlineLevel="1" x14ac:dyDescent="0.25">
      <c r="A225" s="14"/>
      <c r="B225" s="18">
        <v>2050</v>
      </c>
      <c r="C225" s="19">
        <v>166.42</v>
      </c>
      <c r="D225" s="19">
        <v>52.09</v>
      </c>
      <c r="E225" s="19">
        <v>60.51</v>
      </c>
      <c r="F225" s="19">
        <v>198.47</v>
      </c>
      <c r="G225" s="19">
        <v>181.34</v>
      </c>
      <c r="H225" s="19">
        <v>514.95000000000005</v>
      </c>
      <c r="I225" s="19">
        <v>134.63999999999999</v>
      </c>
      <c r="J225" s="19">
        <v>194.73</v>
      </c>
      <c r="K225" s="19">
        <v>168.07</v>
      </c>
      <c r="L225" s="19">
        <v>5401.61</v>
      </c>
    </row>
    <row r="226" spans="1:12" ht="12.5" outlineLevel="1" x14ac:dyDescent="0.25">
      <c r="A226" s="14"/>
      <c r="B226" s="18">
        <v>2051</v>
      </c>
      <c r="C226" s="19">
        <v>165.26</v>
      </c>
      <c r="D226" s="19">
        <v>51.78</v>
      </c>
      <c r="E226" s="19">
        <v>60.87</v>
      </c>
      <c r="F226" s="19">
        <v>199.17</v>
      </c>
      <c r="G226" s="19">
        <v>181.98</v>
      </c>
      <c r="H226" s="19">
        <v>520.65</v>
      </c>
      <c r="I226" s="19">
        <v>136.75</v>
      </c>
      <c r="J226" s="19">
        <v>195.31</v>
      </c>
      <c r="K226" s="19">
        <v>168.42</v>
      </c>
      <c r="L226" s="19">
        <v>5426.71</v>
      </c>
    </row>
    <row r="227" spans="1:12" ht="12.5" outlineLevel="1" x14ac:dyDescent="0.25">
      <c r="A227" s="14"/>
      <c r="B227" s="18">
        <v>2052</v>
      </c>
      <c r="C227" s="19">
        <v>163.98</v>
      </c>
      <c r="D227" s="19">
        <v>51.43</v>
      </c>
      <c r="E227" s="19">
        <v>61.21</v>
      </c>
      <c r="F227" s="19">
        <v>199.82</v>
      </c>
      <c r="G227" s="19">
        <v>182.57</v>
      </c>
      <c r="H227" s="19">
        <v>528.47</v>
      </c>
      <c r="I227" s="19">
        <v>138.88</v>
      </c>
      <c r="J227" s="19">
        <v>195.84</v>
      </c>
      <c r="K227" s="19">
        <v>168.71</v>
      </c>
      <c r="L227" s="19">
        <v>5450.65</v>
      </c>
    </row>
    <row r="228" spans="1:12" ht="12.5" outlineLevel="1" x14ac:dyDescent="0.25">
      <c r="A228" s="14"/>
      <c r="B228" s="18">
        <v>2053</v>
      </c>
      <c r="C228" s="19">
        <v>162.59</v>
      </c>
      <c r="D228" s="19">
        <v>51.05</v>
      </c>
      <c r="E228" s="19">
        <v>61.54</v>
      </c>
      <c r="F228" s="19">
        <v>200.42</v>
      </c>
      <c r="G228" s="19">
        <v>183.11</v>
      </c>
      <c r="H228" s="19">
        <v>534.26</v>
      </c>
      <c r="I228" s="19">
        <v>140.54</v>
      </c>
      <c r="J228" s="19">
        <v>196.31</v>
      </c>
      <c r="K228" s="19">
        <v>168.94</v>
      </c>
      <c r="L228" s="19">
        <v>5473.38</v>
      </c>
    </row>
    <row r="229" spans="1:12" ht="12.5" outlineLevel="1" x14ac:dyDescent="0.25">
      <c r="A229" s="14"/>
      <c r="B229" s="18">
        <v>2054</v>
      </c>
      <c r="C229" s="19">
        <v>161.07</v>
      </c>
      <c r="D229" s="19">
        <v>50.63</v>
      </c>
      <c r="E229" s="19">
        <v>61.86</v>
      </c>
      <c r="F229" s="19">
        <v>200.96</v>
      </c>
      <c r="G229" s="19">
        <v>183.6</v>
      </c>
      <c r="H229" s="19">
        <v>540.07000000000005</v>
      </c>
      <c r="I229" s="19">
        <v>142.72999999999999</v>
      </c>
      <c r="J229" s="19">
        <v>196.72</v>
      </c>
      <c r="K229" s="19">
        <v>169.12</v>
      </c>
      <c r="L229" s="19">
        <v>5494.84</v>
      </c>
    </row>
    <row r="230" spans="1:12" ht="12.5" outlineLevel="1" x14ac:dyDescent="0.25">
      <c r="A230" s="14"/>
      <c r="B230" s="18">
        <v>2055</v>
      </c>
      <c r="C230" s="19">
        <v>159.43</v>
      </c>
      <c r="D230" s="19">
        <v>50.18</v>
      </c>
      <c r="E230" s="19">
        <v>62.17</v>
      </c>
      <c r="F230" s="19">
        <v>201.44</v>
      </c>
      <c r="G230" s="19">
        <v>184.04</v>
      </c>
      <c r="H230" s="19">
        <v>548.12</v>
      </c>
      <c r="I230" s="19">
        <v>144.41</v>
      </c>
      <c r="J230" s="19">
        <v>197.07</v>
      </c>
      <c r="K230" s="19">
        <v>169.24</v>
      </c>
      <c r="L230" s="19">
        <v>5514.97</v>
      </c>
    </row>
    <row r="231" spans="1:12" ht="12.5" outlineLevel="1" x14ac:dyDescent="0.25">
      <c r="A231" s="14"/>
      <c r="B231" s="18">
        <v>2056</v>
      </c>
      <c r="C231" s="19">
        <v>157.65</v>
      </c>
      <c r="D231" s="19">
        <v>49.68</v>
      </c>
      <c r="E231" s="19">
        <v>62.47</v>
      </c>
      <c r="F231" s="19">
        <v>201.86</v>
      </c>
      <c r="G231" s="19">
        <v>184.42</v>
      </c>
      <c r="H231" s="19">
        <v>554.01</v>
      </c>
      <c r="I231" s="19">
        <v>146.65</v>
      </c>
      <c r="J231" s="19">
        <v>197.35</v>
      </c>
      <c r="K231" s="19">
        <v>169.29</v>
      </c>
      <c r="L231" s="19">
        <v>5533.7</v>
      </c>
    </row>
    <row r="232" spans="1:12" ht="12.5" outlineLevel="1" x14ac:dyDescent="0.25">
      <c r="A232" s="14"/>
      <c r="B232" s="18">
        <v>2057</v>
      </c>
      <c r="C232" s="19">
        <v>155.75</v>
      </c>
      <c r="D232" s="19">
        <v>49.15</v>
      </c>
      <c r="E232" s="19">
        <v>62.75</v>
      </c>
      <c r="F232" s="19">
        <v>202.22</v>
      </c>
      <c r="G232" s="19">
        <v>184.74</v>
      </c>
      <c r="H232" s="19">
        <v>559.91999999999996</v>
      </c>
      <c r="I232" s="19">
        <v>148.91999999999999</v>
      </c>
      <c r="J232" s="19">
        <v>197.57</v>
      </c>
      <c r="K232" s="19">
        <v>169.28</v>
      </c>
      <c r="L232" s="19">
        <v>5550.98</v>
      </c>
    </row>
    <row r="233" spans="1:12" ht="12.5" outlineLevel="1" x14ac:dyDescent="0.25">
      <c r="A233" s="14"/>
      <c r="B233" s="18">
        <v>2058</v>
      </c>
      <c r="C233" s="19">
        <v>153.69999999999999</v>
      </c>
      <c r="D233" s="19">
        <v>48.58</v>
      </c>
      <c r="E233" s="19">
        <v>63.02</v>
      </c>
      <c r="F233" s="19">
        <v>202.51</v>
      </c>
      <c r="G233" s="19">
        <v>185</v>
      </c>
      <c r="H233" s="19">
        <v>568.20000000000005</v>
      </c>
      <c r="I233" s="19">
        <v>150.66</v>
      </c>
      <c r="J233" s="19">
        <v>197.71</v>
      </c>
      <c r="K233" s="19">
        <v>169.2</v>
      </c>
      <c r="L233" s="19">
        <v>5566.73</v>
      </c>
    </row>
    <row r="234" spans="1:12" ht="12.5" outlineLevel="1" x14ac:dyDescent="0.25">
      <c r="A234" s="14"/>
      <c r="B234" s="18">
        <v>2059</v>
      </c>
      <c r="C234" s="19">
        <v>151.51</v>
      </c>
      <c r="D234" s="19">
        <v>47.96</v>
      </c>
      <c r="E234" s="19">
        <v>63.28</v>
      </c>
      <c r="F234" s="19">
        <v>202.73</v>
      </c>
      <c r="G234" s="19">
        <v>185.2</v>
      </c>
      <c r="H234" s="19">
        <v>574.17999999999995</v>
      </c>
      <c r="I234" s="19">
        <v>152.99</v>
      </c>
      <c r="J234" s="19">
        <v>197.78</v>
      </c>
      <c r="K234" s="19">
        <v>169.05</v>
      </c>
      <c r="L234" s="19">
        <v>5580.9</v>
      </c>
    </row>
    <row r="235" spans="1:12" ht="12.5" outlineLevel="1" x14ac:dyDescent="0.25">
      <c r="A235" s="14"/>
      <c r="B235" s="18">
        <v>2060</v>
      </c>
      <c r="C235" s="19">
        <v>149.16999999999999</v>
      </c>
      <c r="D235" s="19">
        <v>47.3</v>
      </c>
      <c r="E235" s="19">
        <v>63.52</v>
      </c>
      <c r="F235" s="19">
        <v>202.88</v>
      </c>
      <c r="G235" s="19">
        <v>185.33</v>
      </c>
      <c r="H235" s="19">
        <v>580.16999999999996</v>
      </c>
      <c r="I235" s="19">
        <v>154.76</v>
      </c>
      <c r="J235" s="19">
        <v>197.78</v>
      </c>
      <c r="K235" s="19">
        <v>168.82</v>
      </c>
      <c r="L235" s="19">
        <v>5593.4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69E77-B408-4613-964A-D678B600B0E2}">
  <sheetPr codeName="Sheet26"/>
  <dimension ref="B2:F209"/>
  <sheetViews>
    <sheetView showGridLines="0" topLeftCell="A195" zoomScaleNormal="100" workbookViewId="0">
      <selection activeCell="J22" sqref="J22"/>
    </sheetView>
  </sheetViews>
  <sheetFormatPr defaultColWidth="9" defaultRowHeight="11.5" x14ac:dyDescent="0.25"/>
  <cols>
    <col min="1" max="1" width="2" customWidth="1"/>
    <col min="2" max="2" width="18.796875" bestFit="1" customWidth="1"/>
    <col min="3" max="3" width="13.3984375" bestFit="1" customWidth="1"/>
    <col min="4" max="4" width="15.59765625" bestFit="1" customWidth="1"/>
    <col min="6" max="6" width="14" bestFit="1" customWidth="1"/>
  </cols>
  <sheetData>
    <row r="2" spans="2:6" x14ac:dyDescent="0.25">
      <c r="B2" s="2" t="s">
        <v>35</v>
      </c>
      <c r="C2" s="8">
        <v>0.02</v>
      </c>
    </row>
    <row r="3" spans="2:6" x14ac:dyDescent="0.25">
      <c r="B3" s="2" t="s">
        <v>36</v>
      </c>
      <c r="C3" s="9">
        <v>5</v>
      </c>
    </row>
    <row r="4" spans="2:6" x14ac:dyDescent="0.25">
      <c r="B4" t="s">
        <v>37</v>
      </c>
      <c r="C4" s="7" t="s">
        <v>38</v>
      </c>
    </row>
    <row r="5" spans="2:6" ht="13" x14ac:dyDescent="0.25">
      <c r="B5" s="3" t="s">
        <v>33</v>
      </c>
      <c r="C5" s="3" t="s">
        <v>39</v>
      </c>
      <c r="D5" s="3" t="s">
        <v>40</v>
      </c>
      <c r="F5" s="6" t="s">
        <v>41</v>
      </c>
    </row>
    <row r="6" spans="2:6" ht="12" x14ac:dyDescent="0.25">
      <c r="B6" s="2">
        <v>2012</v>
      </c>
      <c r="C6" s="4">
        <v>229.59399999999999</v>
      </c>
      <c r="D6" s="35"/>
      <c r="F6" s="4">
        <v>2020</v>
      </c>
    </row>
    <row r="7" spans="2:6" ht="12" x14ac:dyDescent="0.25">
      <c r="B7" s="2">
        <v>2013</v>
      </c>
      <c r="C7" s="4">
        <v>232.95699999999999</v>
      </c>
      <c r="D7" s="34">
        <f>C7/C6-1</f>
        <v>1.4647595320435247E-2</v>
      </c>
      <c r="F7" s="4">
        <v>2021</v>
      </c>
    </row>
    <row r="8" spans="2:6" ht="12" x14ac:dyDescent="0.25">
      <c r="B8" s="2">
        <v>2014</v>
      </c>
      <c r="C8" s="4">
        <v>236.73599999999999</v>
      </c>
      <c r="D8" s="34">
        <f t="shared" ref="D8:D71" si="0">C8/C7-1</f>
        <v>1.6221877857286904E-2</v>
      </c>
      <c r="F8" s="4">
        <v>2022</v>
      </c>
    </row>
    <row r="9" spans="2:6" ht="12" x14ac:dyDescent="0.25">
      <c r="B9" s="2">
        <v>2015</v>
      </c>
      <c r="C9" s="4">
        <v>237.017</v>
      </c>
      <c r="D9" s="34">
        <f t="shared" si="0"/>
        <v>1.1869762097864722E-3</v>
      </c>
      <c r="F9" s="4">
        <v>2023</v>
      </c>
    </row>
    <row r="10" spans="2:6" ht="12" x14ac:dyDescent="0.25">
      <c r="B10" s="2">
        <v>2016</v>
      </c>
      <c r="C10" s="4">
        <v>240.00700000000001</v>
      </c>
      <c r="D10" s="34">
        <f t="shared" si="0"/>
        <v>1.2615128872612624E-2</v>
      </c>
      <c r="F10" s="4">
        <v>2024</v>
      </c>
    </row>
    <row r="11" spans="2:6" ht="12" x14ac:dyDescent="0.25">
      <c r="B11" s="2">
        <v>2017</v>
      </c>
      <c r="C11" s="4">
        <v>245.12</v>
      </c>
      <c r="D11" s="34">
        <f t="shared" si="0"/>
        <v>2.1303545313261729E-2</v>
      </c>
      <c r="F11" s="4">
        <v>2025</v>
      </c>
    </row>
    <row r="12" spans="2:6" ht="12" x14ac:dyDescent="0.25">
      <c r="B12" s="2">
        <v>2018</v>
      </c>
      <c r="C12" s="4">
        <v>251.107</v>
      </c>
      <c r="D12" s="34">
        <f t="shared" si="0"/>
        <v>2.4424771540469958E-2</v>
      </c>
      <c r="F12" s="4" t="s">
        <v>3</v>
      </c>
    </row>
    <row r="13" spans="2:6" ht="12" x14ac:dyDescent="0.25">
      <c r="B13" s="2">
        <v>2019</v>
      </c>
      <c r="C13" s="4">
        <v>255.65700000000001</v>
      </c>
      <c r="D13" s="34">
        <f t="shared" si="0"/>
        <v>1.811976567757978E-2</v>
      </c>
    </row>
    <row r="14" spans="2:6" ht="12" x14ac:dyDescent="0.25">
      <c r="B14" s="2">
        <v>2020</v>
      </c>
      <c r="C14" s="4">
        <v>258.81099999999998</v>
      </c>
      <c r="D14" s="34">
        <f t="shared" si="0"/>
        <v>1.2336841940568721E-2</v>
      </c>
    </row>
    <row r="15" spans="2:6" ht="12" x14ac:dyDescent="0.25">
      <c r="B15" s="2">
        <v>2021</v>
      </c>
      <c r="C15" s="4">
        <v>270.97000000000003</v>
      </c>
      <c r="D15" s="34">
        <f t="shared" si="0"/>
        <v>4.6980228815622471E-2</v>
      </c>
    </row>
    <row r="16" spans="2:6" ht="12" x14ac:dyDescent="0.25">
      <c r="B16" s="2">
        <v>2022</v>
      </c>
      <c r="C16" s="4">
        <v>292.65499999999997</v>
      </c>
      <c r="D16" s="34">
        <f t="shared" si="0"/>
        <v>8.0027309296231808E-2</v>
      </c>
    </row>
    <row r="17" spans="2:4" ht="12" x14ac:dyDescent="0.25">
      <c r="B17" s="2">
        <v>2023</v>
      </c>
      <c r="C17" s="4">
        <v>304.702</v>
      </c>
      <c r="D17" s="34">
        <f t="shared" si="0"/>
        <v>4.1164511113768842E-2</v>
      </c>
    </row>
    <row r="18" spans="2:4" ht="12" x14ac:dyDescent="0.25">
      <c r="B18" s="2">
        <v>2024</v>
      </c>
      <c r="C18" s="4">
        <v>313.68900000000002</v>
      </c>
      <c r="D18" s="34">
        <f t="shared" si="0"/>
        <v>2.9494391241278395E-2</v>
      </c>
    </row>
    <row r="19" spans="2:4" ht="12" x14ac:dyDescent="0.25">
      <c r="B19" s="2">
        <v>2025</v>
      </c>
      <c r="C19" s="36">
        <f>C18*IF($B19&gt;=$B$19+$C$3,1+$C$2,(1+($C$2+($D$18-$C$2)*($C$3-$B19+$B$19-1)/($C$3))))</f>
        <v>322.34540887526833</v>
      </c>
      <c r="D19" s="34">
        <f t="shared" si="0"/>
        <v>2.7595512993022764E-2</v>
      </c>
    </row>
    <row r="20" spans="2:4" ht="12" x14ac:dyDescent="0.25">
      <c r="B20" s="2">
        <v>2026</v>
      </c>
      <c r="C20" s="36">
        <f t="shared" ref="C20:C52" si="1">C19*IF($B20&gt;=$B$19+$C$3,1+$C$2,(1+($C$2+($D$18-$C$2)*($C$3-$B20+$B$19-1)/($C$3))))</f>
        <v>330.6286011087887</v>
      </c>
      <c r="D20" s="34">
        <f t="shared" si="0"/>
        <v>2.5696634744767133E-2</v>
      </c>
    </row>
    <row r="21" spans="2:4" ht="12" x14ac:dyDescent="0.25">
      <c r="B21" s="2">
        <v>2027</v>
      </c>
      <c r="C21" s="36">
        <f t="shared" si="1"/>
        <v>338.4968200487578</v>
      </c>
      <c r="D21" s="34">
        <f t="shared" si="0"/>
        <v>2.379775649651128E-2</v>
      </c>
    </row>
    <row r="22" spans="2:4" ht="12" x14ac:dyDescent="0.25">
      <c r="B22" s="2">
        <v>2028</v>
      </c>
      <c r="C22" s="36">
        <f t="shared" si="1"/>
        <v>345.90952069842723</v>
      </c>
      <c r="D22" s="34">
        <f t="shared" si="0"/>
        <v>2.1898878248255649E-2</v>
      </c>
    </row>
    <row r="23" spans="2:4" ht="12" x14ac:dyDescent="0.25">
      <c r="B23" s="2">
        <v>2029</v>
      </c>
      <c r="C23" s="36">
        <f t="shared" si="1"/>
        <v>352.82771111239578</v>
      </c>
      <c r="D23" s="34">
        <f t="shared" si="0"/>
        <v>2.0000000000000018E-2</v>
      </c>
    </row>
    <row r="24" spans="2:4" ht="12" x14ac:dyDescent="0.25">
      <c r="B24" s="2">
        <v>2030</v>
      </c>
      <c r="C24" s="36">
        <f t="shared" si="1"/>
        <v>359.88426533464371</v>
      </c>
      <c r="D24" s="34">
        <f t="shared" si="0"/>
        <v>2.0000000000000018E-2</v>
      </c>
    </row>
    <row r="25" spans="2:4" ht="12" x14ac:dyDescent="0.25">
      <c r="B25" s="2">
        <v>2031</v>
      </c>
      <c r="C25" s="36">
        <f t="shared" si="1"/>
        <v>367.08195064133662</v>
      </c>
      <c r="D25" s="34">
        <f t="shared" si="0"/>
        <v>2.0000000000000018E-2</v>
      </c>
    </row>
    <row r="26" spans="2:4" ht="12" x14ac:dyDescent="0.25">
      <c r="B26" s="2">
        <v>2032</v>
      </c>
      <c r="C26" s="36">
        <f t="shared" si="1"/>
        <v>374.42358965416338</v>
      </c>
      <c r="D26" s="34">
        <f t="shared" si="0"/>
        <v>2.0000000000000018E-2</v>
      </c>
    </row>
    <row r="27" spans="2:4" ht="12" x14ac:dyDescent="0.25">
      <c r="B27" s="2">
        <v>2033</v>
      </c>
      <c r="C27" s="36">
        <f t="shared" si="1"/>
        <v>381.91206144724663</v>
      </c>
      <c r="D27" s="34">
        <f t="shared" si="0"/>
        <v>2.0000000000000018E-2</v>
      </c>
    </row>
    <row r="28" spans="2:4" ht="12" x14ac:dyDescent="0.25">
      <c r="B28" s="2">
        <v>2034</v>
      </c>
      <c r="C28" s="36">
        <f t="shared" si="1"/>
        <v>389.55030267619156</v>
      </c>
      <c r="D28" s="34">
        <f t="shared" si="0"/>
        <v>2.0000000000000018E-2</v>
      </c>
    </row>
    <row r="29" spans="2:4" ht="12" x14ac:dyDescent="0.25">
      <c r="B29" s="2">
        <v>2035</v>
      </c>
      <c r="C29" s="36">
        <f t="shared" si="1"/>
        <v>397.34130872971542</v>
      </c>
      <c r="D29" s="34">
        <f t="shared" si="0"/>
        <v>2.0000000000000018E-2</v>
      </c>
    </row>
    <row r="30" spans="2:4" ht="12" x14ac:dyDescent="0.25">
      <c r="B30" s="2">
        <v>2036</v>
      </c>
      <c r="C30" s="36">
        <f t="shared" si="1"/>
        <v>405.28813490430974</v>
      </c>
      <c r="D30" s="34">
        <f t="shared" si="0"/>
        <v>2.0000000000000018E-2</v>
      </c>
    </row>
    <row r="31" spans="2:4" ht="12" x14ac:dyDescent="0.25">
      <c r="B31" s="2">
        <v>2037</v>
      </c>
      <c r="C31" s="36">
        <f t="shared" si="1"/>
        <v>413.39389760239595</v>
      </c>
      <c r="D31" s="34">
        <f t="shared" si="0"/>
        <v>2.0000000000000018E-2</v>
      </c>
    </row>
    <row r="32" spans="2:4" ht="12" x14ac:dyDescent="0.25">
      <c r="B32" s="2">
        <v>2038</v>
      </c>
      <c r="C32" s="36">
        <f t="shared" si="1"/>
        <v>421.66177555444386</v>
      </c>
      <c r="D32" s="34">
        <f t="shared" si="0"/>
        <v>2.0000000000000018E-2</v>
      </c>
    </row>
    <row r="33" spans="2:4" ht="12" x14ac:dyDescent="0.25">
      <c r="B33" s="2">
        <v>2039</v>
      </c>
      <c r="C33" s="36">
        <f t="shared" si="1"/>
        <v>430.09501106553273</v>
      </c>
      <c r="D33" s="34">
        <f t="shared" si="0"/>
        <v>2.0000000000000018E-2</v>
      </c>
    </row>
    <row r="34" spans="2:4" ht="12" x14ac:dyDescent="0.25">
      <c r="B34" s="2">
        <v>2040</v>
      </c>
      <c r="C34" s="36">
        <f t="shared" si="1"/>
        <v>438.69691128684337</v>
      </c>
      <c r="D34" s="34">
        <f t="shared" si="0"/>
        <v>2.0000000000000018E-2</v>
      </c>
    </row>
    <row r="35" spans="2:4" ht="12" x14ac:dyDescent="0.25">
      <c r="B35" s="2">
        <v>2041</v>
      </c>
      <c r="C35" s="36">
        <f t="shared" si="1"/>
        <v>447.47084951258023</v>
      </c>
      <c r="D35" s="34">
        <f t="shared" si="0"/>
        <v>2.0000000000000018E-2</v>
      </c>
    </row>
    <row r="36" spans="2:4" ht="12" x14ac:dyDescent="0.25">
      <c r="B36" s="2">
        <v>2042</v>
      </c>
      <c r="C36" s="36">
        <f t="shared" si="1"/>
        <v>456.42026650283185</v>
      </c>
      <c r="D36" s="34">
        <f t="shared" si="0"/>
        <v>2.0000000000000018E-2</v>
      </c>
    </row>
    <row r="37" spans="2:4" ht="12" x14ac:dyDescent="0.25">
      <c r="B37" s="2">
        <v>2043</v>
      </c>
      <c r="C37" s="36">
        <f t="shared" si="1"/>
        <v>465.54867183288849</v>
      </c>
      <c r="D37" s="34">
        <f t="shared" si="0"/>
        <v>2.0000000000000018E-2</v>
      </c>
    </row>
    <row r="38" spans="2:4" ht="12" x14ac:dyDescent="0.25">
      <c r="B38" s="2">
        <v>2044</v>
      </c>
      <c r="C38" s="36">
        <f t="shared" si="1"/>
        <v>474.85964526954626</v>
      </c>
      <c r="D38" s="34">
        <f t="shared" si="0"/>
        <v>2.0000000000000018E-2</v>
      </c>
    </row>
    <row r="39" spans="2:4" ht="12" x14ac:dyDescent="0.25">
      <c r="B39" s="2">
        <v>2045</v>
      </c>
      <c r="C39" s="36">
        <f t="shared" si="1"/>
        <v>484.3568381749372</v>
      </c>
      <c r="D39" s="34">
        <f t="shared" si="0"/>
        <v>2.0000000000000018E-2</v>
      </c>
    </row>
    <row r="40" spans="2:4" ht="12" x14ac:dyDescent="0.25">
      <c r="B40" s="2">
        <v>2046</v>
      </c>
      <c r="C40" s="36">
        <f t="shared" si="1"/>
        <v>494.04397493843595</v>
      </c>
      <c r="D40" s="34">
        <f t="shared" si="0"/>
        <v>2.0000000000000018E-2</v>
      </c>
    </row>
    <row r="41" spans="2:4" ht="12" x14ac:dyDescent="0.25">
      <c r="B41" s="2">
        <v>2047</v>
      </c>
      <c r="C41" s="36">
        <f t="shared" si="1"/>
        <v>503.92485443720466</v>
      </c>
      <c r="D41" s="34">
        <f t="shared" si="0"/>
        <v>2.0000000000000018E-2</v>
      </c>
    </row>
    <row r="42" spans="2:4" ht="12" x14ac:dyDescent="0.25">
      <c r="B42" s="2">
        <v>2048</v>
      </c>
      <c r="C42" s="36">
        <f t="shared" si="1"/>
        <v>514.0033515259488</v>
      </c>
      <c r="D42" s="34">
        <f t="shared" si="0"/>
        <v>2.0000000000000018E-2</v>
      </c>
    </row>
    <row r="43" spans="2:4" ht="12" x14ac:dyDescent="0.25">
      <c r="B43" s="2">
        <v>2049</v>
      </c>
      <c r="C43" s="36">
        <f t="shared" si="1"/>
        <v>524.28341855646784</v>
      </c>
      <c r="D43" s="34">
        <f t="shared" si="0"/>
        <v>2.0000000000000018E-2</v>
      </c>
    </row>
    <row r="44" spans="2:4" ht="12" x14ac:dyDescent="0.25">
      <c r="B44" s="2">
        <v>2050</v>
      </c>
      <c r="C44" s="36">
        <f t="shared" si="1"/>
        <v>534.76908692759719</v>
      </c>
      <c r="D44" s="34">
        <f t="shared" si="0"/>
        <v>2.0000000000000018E-2</v>
      </c>
    </row>
    <row r="45" spans="2:4" ht="12" x14ac:dyDescent="0.25">
      <c r="B45" s="2">
        <v>2051</v>
      </c>
      <c r="C45" s="36">
        <f t="shared" si="1"/>
        <v>545.46446866614917</v>
      </c>
      <c r="D45" s="34">
        <f t="shared" si="0"/>
        <v>2.0000000000000018E-2</v>
      </c>
    </row>
    <row r="46" spans="2:4" ht="12" x14ac:dyDescent="0.25">
      <c r="B46" s="2">
        <v>2052</v>
      </c>
      <c r="C46" s="36">
        <f t="shared" si="1"/>
        <v>556.37375803947214</v>
      </c>
      <c r="D46" s="34">
        <f t="shared" si="0"/>
        <v>2.0000000000000018E-2</v>
      </c>
    </row>
    <row r="47" spans="2:4" ht="12" x14ac:dyDescent="0.25">
      <c r="B47" s="2">
        <v>2053</v>
      </c>
      <c r="C47" s="36">
        <f t="shared" si="1"/>
        <v>567.50123320026159</v>
      </c>
      <c r="D47" s="34">
        <f t="shared" si="0"/>
        <v>2.0000000000000018E-2</v>
      </c>
    </row>
    <row r="48" spans="2:4" ht="12" x14ac:dyDescent="0.25">
      <c r="B48" s="2">
        <v>2054</v>
      </c>
      <c r="C48" s="36">
        <f t="shared" si="1"/>
        <v>578.85125786426681</v>
      </c>
      <c r="D48" s="34">
        <f t="shared" si="0"/>
        <v>2.0000000000000018E-2</v>
      </c>
    </row>
    <row r="49" spans="2:4" ht="12" x14ac:dyDescent="0.25">
      <c r="B49" s="2">
        <v>2055</v>
      </c>
      <c r="C49" s="36">
        <f t="shared" si="1"/>
        <v>590.42828302155215</v>
      </c>
      <c r="D49" s="34">
        <f t="shared" si="0"/>
        <v>2.0000000000000018E-2</v>
      </c>
    </row>
    <row r="50" spans="2:4" ht="12" x14ac:dyDescent="0.25">
      <c r="B50" s="2">
        <v>2056</v>
      </c>
      <c r="C50" s="36">
        <f t="shared" si="1"/>
        <v>602.23684868198325</v>
      </c>
      <c r="D50" s="34">
        <f t="shared" si="0"/>
        <v>2.0000000000000018E-2</v>
      </c>
    </row>
    <row r="51" spans="2:4" ht="12" x14ac:dyDescent="0.25">
      <c r="B51" s="2">
        <v>2057</v>
      </c>
      <c r="C51" s="36">
        <f t="shared" si="1"/>
        <v>614.28158565562296</v>
      </c>
      <c r="D51" s="34">
        <f t="shared" si="0"/>
        <v>2.0000000000000018E-2</v>
      </c>
    </row>
    <row r="52" spans="2:4" ht="12" x14ac:dyDescent="0.25">
      <c r="B52" s="2">
        <v>2058</v>
      </c>
      <c r="C52" s="36">
        <f t="shared" si="1"/>
        <v>626.56721736873544</v>
      </c>
      <c r="D52" s="34">
        <f t="shared" si="0"/>
        <v>2.0000000000000018E-2</v>
      </c>
    </row>
    <row r="53" spans="2:4" ht="12" x14ac:dyDescent="0.25">
      <c r="B53" s="2">
        <v>2059</v>
      </c>
      <c r="C53" s="36">
        <f>C52*IF($B53&gt;=$B$19+$C$3,1+$C$2,(1+($C$2+($D$18-$C$2)*($C$3-$B53+$B$19-1)/($C$3))))</f>
        <v>639.09856171611011</v>
      </c>
      <c r="D53" s="34">
        <f t="shared" si="0"/>
        <v>2.0000000000000018E-2</v>
      </c>
    </row>
    <row r="54" spans="2:4" ht="12" x14ac:dyDescent="0.25">
      <c r="B54" s="2">
        <v>2060</v>
      </c>
      <c r="C54" s="36">
        <f>C53*IF($B54&gt;=$B$19+$C$3,1+$C$2,(1+($C$2+($D$18-$C$2)*($C$3-$B54+$B$19-1)/($C$3))))</f>
        <v>651.88053295043233</v>
      </c>
      <c r="D54" s="34">
        <f t="shared" si="0"/>
        <v>2.0000000000000018E-2</v>
      </c>
    </row>
    <row r="55" spans="2:4" ht="12" x14ac:dyDescent="0.25">
      <c r="B55" s="2">
        <v>2061</v>
      </c>
      <c r="C55" s="36">
        <f t="shared" ref="C55:C209" si="2">C54*IF($B55&gt;=$B$19+$C$3,1+$C$2,(1+($C$2+($D$18-$C$2)*($C$3-$B55+$B$19-1)/($C$3))))</f>
        <v>664.91814360944102</v>
      </c>
      <c r="D55" s="34">
        <f t="shared" si="0"/>
        <v>2.0000000000000018E-2</v>
      </c>
    </row>
    <row r="56" spans="2:4" ht="12" x14ac:dyDescent="0.25">
      <c r="B56" s="2">
        <v>2062</v>
      </c>
      <c r="C56" s="36">
        <f t="shared" si="2"/>
        <v>678.21650648162984</v>
      </c>
      <c r="D56" s="34">
        <f t="shared" si="0"/>
        <v>2.0000000000000018E-2</v>
      </c>
    </row>
    <row r="57" spans="2:4" ht="12" x14ac:dyDescent="0.25">
      <c r="B57" s="2">
        <v>2063</v>
      </c>
      <c r="C57" s="36">
        <f t="shared" si="2"/>
        <v>691.78083661126243</v>
      </c>
      <c r="D57" s="34">
        <f t="shared" si="0"/>
        <v>2.0000000000000018E-2</v>
      </c>
    </row>
    <row r="58" spans="2:4" ht="12" x14ac:dyDescent="0.25">
      <c r="B58" s="2">
        <v>2064</v>
      </c>
      <c r="C58" s="36">
        <f t="shared" si="2"/>
        <v>705.61645334348771</v>
      </c>
      <c r="D58" s="34">
        <f t="shared" si="0"/>
        <v>2.0000000000000018E-2</v>
      </c>
    </row>
    <row r="59" spans="2:4" ht="12" x14ac:dyDescent="0.25">
      <c r="B59" s="2">
        <v>2065</v>
      </c>
      <c r="C59" s="36">
        <f t="shared" si="2"/>
        <v>719.72878241035744</v>
      </c>
      <c r="D59" s="34">
        <f t="shared" si="0"/>
        <v>2.0000000000000018E-2</v>
      </c>
    </row>
    <row r="60" spans="2:4" ht="12" x14ac:dyDescent="0.25">
      <c r="B60" s="2">
        <v>2066</v>
      </c>
      <c r="C60" s="36">
        <f t="shared" si="2"/>
        <v>734.12335805856458</v>
      </c>
      <c r="D60" s="34">
        <f t="shared" si="0"/>
        <v>2.0000000000000018E-2</v>
      </c>
    </row>
    <row r="61" spans="2:4" ht="12" x14ac:dyDescent="0.25">
      <c r="B61" s="2">
        <v>2067</v>
      </c>
      <c r="C61" s="36">
        <f t="shared" si="2"/>
        <v>748.80582521973588</v>
      </c>
      <c r="D61" s="34">
        <f t="shared" si="0"/>
        <v>2.0000000000000018E-2</v>
      </c>
    </row>
    <row r="62" spans="2:4" ht="12" x14ac:dyDescent="0.25">
      <c r="B62" s="2">
        <v>2068</v>
      </c>
      <c r="C62" s="36">
        <f t="shared" si="2"/>
        <v>763.78194172413066</v>
      </c>
      <c r="D62" s="34">
        <f t="shared" si="0"/>
        <v>2.0000000000000018E-2</v>
      </c>
    </row>
    <row r="63" spans="2:4" ht="12" x14ac:dyDescent="0.25">
      <c r="B63" s="2">
        <v>2069</v>
      </c>
      <c r="C63" s="36">
        <f t="shared" si="2"/>
        <v>779.05758055861327</v>
      </c>
      <c r="D63" s="34">
        <f t="shared" si="0"/>
        <v>2.0000000000000018E-2</v>
      </c>
    </row>
    <row r="64" spans="2:4" ht="12" x14ac:dyDescent="0.25">
      <c r="B64" s="2">
        <v>2070</v>
      </c>
      <c r="C64" s="36">
        <f t="shared" si="2"/>
        <v>794.6387321697855</v>
      </c>
      <c r="D64" s="34">
        <f t="shared" si="0"/>
        <v>2.0000000000000018E-2</v>
      </c>
    </row>
    <row r="65" spans="2:4" ht="12" x14ac:dyDescent="0.25">
      <c r="B65" s="2">
        <v>2071</v>
      </c>
      <c r="C65" s="36">
        <f t="shared" si="2"/>
        <v>810.53150681318118</v>
      </c>
      <c r="D65" s="34">
        <f t="shared" si="0"/>
        <v>2.0000000000000018E-2</v>
      </c>
    </row>
    <row r="66" spans="2:4" ht="12" x14ac:dyDescent="0.25">
      <c r="B66" s="2">
        <v>2072</v>
      </c>
      <c r="C66" s="36">
        <f t="shared" si="2"/>
        <v>826.74213694944478</v>
      </c>
      <c r="D66" s="34">
        <f t="shared" si="0"/>
        <v>2.0000000000000018E-2</v>
      </c>
    </row>
    <row r="67" spans="2:4" ht="12" x14ac:dyDescent="0.25">
      <c r="B67" s="2">
        <v>2073</v>
      </c>
      <c r="C67" s="36">
        <f t="shared" si="2"/>
        <v>843.2769796884337</v>
      </c>
      <c r="D67" s="34">
        <f t="shared" si="0"/>
        <v>2.0000000000000018E-2</v>
      </c>
    </row>
    <row r="68" spans="2:4" ht="12" x14ac:dyDescent="0.25">
      <c r="B68" s="2">
        <v>2074</v>
      </c>
      <c r="C68" s="36">
        <f t="shared" si="2"/>
        <v>860.14251928220244</v>
      </c>
      <c r="D68" s="34">
        <f t="shared" si="0"/>
        <v>2.0000000000000018E-2</v>
      </c>
    </row>
    <row r="69" spans="2:4" ht="12" x14ac:dyDescent="0.25">
      <c r="B69" s="2">
        <v>2075</v>
      </c>
      <c r="C69" s="36">
        <f t="shared" si="2"/>
        <v>877.34536966784651</v>
      </c>
      <c r="D69" s="34">
        <f t="shared" si="0"/>
        <v>2.0000000000000018E-2</v>
      </c>
    </row>
    <row r="70" spans="2:4" ht="12" x14ac:dyDescent="0.25">
      <c r="B70" s="2">
        <v>2076</v>
      </c>
      <c r="C70" s="36">
        <f t="shared" si="2"/>
        <v>894.89227706120346</v>
      </c>
      <c r="D70" s="34">
        <f t="shared" si="0"/>
        <v>2.0000000000000018E-2</v>
      </c>
    </row>
    <row r="71" spans="2:4" ht="12" x14ac:dyDescent="0.25">
      <c r="B71" s="2">
        <v>2077</v>
      </c>
      <c r="C71" s="36">
        <f t="shared" si="2"/>
        <v>912.79012260242757</v>
      </c>
      <c r="D71" s="34">
        <f t="shared" si="0"/>
        <v>2.0000000000000018E-2</v>
      </c>
    </row>
    <row r="72" spans="2:4" ht="12" x14ac:dyDescent="0.25">
      <c r="B72" s="2">
        <v>2078</v>
      </c>
      <c r="C72" s="36">
        <f t="shared" si="2"/>
        <v>931.04592505447613</v>
      </c>
      <c r="D72" s="34">
        <f t="shared" ref="D72:D78" si="3">C72/C71-1</f>
        <v>2.0000000000000018E-2</v>
      </c>
    </row>
    <row r="73" spans="2:4" ht="12" x14ac:dyDescent="0.25">
      <c r="B73" s="2">
        <v>2079</v>
      </c>
      <c r="C73" s="36">
        <f t="shared" si="2"/>
        <v>949.66684355556572</v>
      </c>
      <c r="D73" s="34">
        <f t="shared" si="3"/>
        <v>2.0000000000000018E-2</v>
      </c>
    </row>
    <row r="74" spans="2:4" ht="12" x14ac:dyDescent="0.25">
      <c r="B74" s="2">
        <v>2080</v>
      </c>
      <c r="C74" s="36">
        <f t="shared" si="2"/>
        <v>968.66018042667702</v>
      </c>
      <c r="D74" s="34">
        <f t="shared" si="3"/>
        <v>2.0000000000000018E-2</v>
      </c>
    </row>
    <row r="75" spans="2:4" ht="12" x14ac:dyDescent="0.25">
      <c r="B75" s="2">
        <v>2081</v>
      </c>
      <c r="C75" s="36">
        <f t="shared" si="2"/>
        <v>988.03338403521059</v>
      </c>
      <c r="D75" s="34">
        <f t="shared" si="3"/>
        <v>2.0000000000000018E-2</v>
      </c>
    </row>
    <row r="76" spans="2:4" ht="12" x14ac:dyDescent="0.25">
      <c r="B76" s="2">
        <v>2082</v>
      </c>
      <c r="C76" s="36">
        <f t="shared" si="2"/>
        <v>1007.7940517159149</v>
      </c>
      <c r="D76" s="34">
        <f t="shared" si="3"/>
        <v>2.0000000000000018E-2</v>
      </c>
    </row>
    <row r="77" spans="2:4" ht="12" x14ac:dyDescent="0.25">
      <c r="B77" s="2">
        <v>2083</v>
      </c>
      <c r="C77" s="36">
        <f t="shared" si="2"/>
        <v>1027.9499327502331</v>
      </c>
      <c r="D77" s="34">
        <f t="shared" si="3"/>
        <v>2.0000000000000018E-2</v>
      </c>
    </row>
    <row r="78" spans="2:4" ht="12" x14ac:dyDescent="0.25">
      <c r="B78" s="2">
        <v>2084</v>
      </c>
      <c r="C78" s="36">
        <f t="shared" si="2"/>
        <v>1048.5089314052377</v>
      </c>
      <c r="D78" s="34">
        <f t="shared" si="3"/>
        <v>2.0000000000000018E-2</v>
      </c>
    </row>
    <row r="79" spans="2:4" ht="12" x14ac:dyDescent="0.25">
      <c r="B79" s="2">
        <v>2085</v>
      </c>
      <c r="C79" s="36">
        <f t="shared" si="2"/>
        <v>1069.4791100333425</v>
      </c>
      <c r="D79" s="34">
        <f t="shared" ref="D79:D91" si="4">C79/C78-1</f>
        <v>2.0000000000000018E-2</v>
      </c>
    </row>
    <row r="80" spans="2:4" ht="12" x14ac:dyDescent="0.25">
      <c r="B80" s="2">
        <v>2086</v>
      </c>
      <c r="C80" s="36">
        <f t="shared" si="2"/>
        <v>1090.8686922340094</v>
      </c>
      <c r="D80" s="34">
        <f t="shared" si="4"/>
        <v>2.0000000000000018E-2</v>
      </c>
    </row>
    <row r="81" spans="2:4" ht="12" x14ac:dyDescent="0.25">
      <c r="B81" s="2">
        <v>2087</v>
      </c>
      <c r="C81" s="36">
        <f t="shared" si="2"/>
        <v>1112.6860660786895</v>
      </c>
      <c r="D81" s="34">
        <f t="shared" si="4"/>
        <v>2.0000000000000018E-2</v>
      </c>
    </row>
    <row r="82" spans="2:4" ht="12" x14ac:dyDescent="0.25">
      <c r="B82" s="2">
        <v>2088</v>
      </c>
      <c r="C82" s="36">
        <f t="shared" si="2"/>
        <v>1134.9397874002632</v>
      </c>
      <c r="D82" s="34">
        <f t="shared" si="4"/>
        <v>2.0000000000000018E-2</v>
      </c>
    </row>
    <row r="83" spans="2:4" ht="12" x14ac:dyDescent="0.25">
      <c r="B83" s="2">
        <v>2089</v>
      </c>
      <c r="C83" s="36">
        <f t="shared" si="2"/>
        <v>1157.6385831482685</v>
      </c>
      <c r="D83" s="34">
        <f t="shared" si="4"/>
        <v>2.0000000000000018E-2</v>
      </c>
    </row>
    <row r="84" spans="2:4" ht="12" x14ac:dyDescent="0.25">
      <c r="B84" s="2">
        <v>2090</v>
      </c>
      <c r="C84" s="36">
        <f t="shared" si="2"/>
        <v>1180.7913548112338</v>
      </c>
      <c r="D84" s="34">
        <f t="shared" si="4"/>
        <v>2.0000000000000018E-2</v>
      </c>
    </row>
    <row r="85" spans="2:4" ht="12" x14ac:dyDescent="0.25">
      <c r="B85" s="2">
        <v>2091</v>
      </c>
      <c r="C85" s="36">
        <f t="shared" si="2"/>
        <v>1204.4071819074584</v>
      </c>
      <c r="D85" s="34">
        <f t="shared" si="4"/>
        <v>2.0000000000000018E-2</v>
      </c>
    </row>
    <row r="86" spans="2:4" ht="12" x14ac:dyDescent="0.25">
      <c r="B86" s="2">
        <v>2092</v>
      </c>
      <c r="C86" s="36">
        <f t="shared" si="2"/>
        <v>1228.4953255456076</v>
      </c>
      <c r="D86" s="34">
        <f t="shared" si="4"/>
        <v>2.0000000000000018E-2</v>
      </c>
    </row>
    <row r="87" spans="2:4" ht="12" x14ac:dyDescent="0.25">
      <c r="B87" s="2">
        <v>2093</v>
      </c>
      <c r="C87" s="36">
        <f t="shared" si="2"/>
        <v>1253.0652320565198</v>
      </c>
      <c r="D87" s="34">
        <f t="shared" si="4"/>
        <v>2.0000000000000018E-2</v>
      </c>
    </row>
    <row r="88" spans="2:4" ht="12" x14ac:dyDescent="0.25">
      <c r="B88" s="2">
        <v>2094</v>
      </c>
      <c r="C88" s="36">
        <f t="shared" si="2"/>
        <v>1278.1265366976502</v>
      </c>
      <c r="D88" s="34">
        <f t="shared" si="4"/>
        <v>2.0000000000000018E-2</v>
      </c>
    </row>
    <row r="89" spans="2:4" ht="12" x14ac:dyDescent="0.25">
      <c r="B89" s="2">
        <v>2095</v>
      </c>
      <c r="C89" s="36">
        <f t="shared" si="2"/>
        <v>1303.6890674316032</v>
      </c>
      <c r="D89" s="34">
        <f t="shared" si="4"/>
        <v>2.0000000000000018E-2</v>
      </c>
    </row>
    <row r="90" spans="2:4" ht="12" x14ac:dyDescent="0.25">
      <c r="B90" s="2">
        <v>2096</v>
      </c>
      <c r="C90" s="36">
        <f t="shared" si="2"/>
        <v>1329.7628487802353</v>
      </c>
      <c r="D90" s="34">
        <f t="shared" si="4"/>
        <v>2.0000000000000018E-2</v>
      </c>
    </row>
    <row r="91" spans="2:4" ht="12" x14ac:dyDescent="0.25">
      <c r="B91" s="2">
        <v>2097</v>
      </c>
      <c r="C91" s="36">
        <f t="shared" si="2"/>
        <v>1356.3581057558401</v>
      </c>
      <c r="D91" s="34">
        <f t="shared" si="4"/>
        <v>2.0000000000000018E-2</v>
      </c>
    </row>
    <row r="92" spans="2:4" ht="12" x14ac:dyDescent="0.25">
      <c r="B92" s="2">
        <v>2098</v>
      </c>
      <c r="C92" s="36">
        <f t="shared" si="2"/>
        <v>1383.4852678709569</v>
      </c>
      <c r="D92" s="34">
        <f t="shared" ref="D92:D126" si="5">C92/C91-1</f>
        <v>2.0000000000000018E-2</v>
      </c>
    </row>
    <row r="93" spans="2:4" ht="12" x14ac:dyDescent="0.25">
      <c r="B93" s="2">
        <v>2099</v>
      </c>
      <c r="C93" s="36">
        <f t="shared" si="2"/>
        <v>1411.1549732283761</v>
      </c>
      <c r="D93" s="34">
        <f t="shared" si="5"/>
        <v>2.0000000000000018E-2</v>
      </c>
    </row>
    <row r="94" spans="2:4" ht="12" x14ac:dyDescent="0.25">
      <c r="B94" s="2">
        <v>2100</v>
      </c>
      <c r="C94" s="36">
        <f t="shared" si="2"/>
        <v>1439.3780726929435</v>
      </c>
      <c r="D94" s="34">
        <f t="shared" si="5"/>
        <v>2.0000000000000018E-2</v>
      </c>
    </row>
    <row r="95" spans="2:4" ht="12" x14ac:dyDescent="0.25">
      <c r="B95" s="2">
        <v>2101</v>
      </c>
      <c r="C95" s="36">
        <f t="shared" si="2"/>
        <v>1468.1656341468024</v>
      </c>
      <c r="D95" s="34">
        <f t="shared" si="5"/>
        <v>2.0000000000000018E-2</v>
      </c>
    </row>
    <row r="96" spans="2:4" ht="12" x14ac:dyDescent="0.25">
      <c r="B96" s="2">
        <v>2102</v>
      </c>
      <c r="C96" s="36">
        <f t="shared" si="2"/>
        <v>1497.5289468297385</v>
      </c>
      <c r="D96" s="34">
        <f t="shared" si="5"/>
        <v>2.0000000000000018E-2</v>
      </c>
    </row>
    <row r="97" spans="2:4" ht="12" x14ac:dyDescent="0.25">
      <c r="B97" s="2">
        <v>2103</v>
      </c>
      <c r="C97" s="36">
        <f t="shared" si="2"/>
        <v>1527.4795257663334</v>
      </c>
      <c r="D97" s="34">
        <f t="shared" si="5"/>
        <v>2.0000000000000018E-2</v>
      </c>
    </row>
    <row r="98" spans="2:4" ht="12" x14ac:dyDescent="0.25">
      <c r="B98" s="2">
        <v>2104</v>
      </c>
      <c r="C98" s="36">
        <f t="shared" si="2"/>
        <v>1558.02911628166</v>
      </c>
      <c r="D98" s="34">
        <f t="shared" si="5"/>
        <v>2.0000000000000018E-2</v>
      </c>
    </row>
    <row r="99" spans="2:4" ht="12" x14ac:dyDescent="0.25">
      <c r="B99" s="2">
        <v>2105</v>
      </c>
      <c r="C99" s="36">
        <f t="shared" si="2"/>
        <v>1589.1896986072932</v>
      </c>
      <c r="D99" s="34">
        <f t="shared" si="5"/>
        <v>2.0000000000000018E-2</v>
      </c>
    </row>
    <row r="100" spans="2:4" ht="12" x14ac:dyDescent="0.25">
      <c r="B100" s="2">
        <v>2106</v>
      </c>
      <c r="C100" s="36">
        <f t="shared" si="2"/>
        <v>1620.9734925794392</v>
      </c>
      <c r="D100" s="34">
        <f t="shared" si="5"/>
        <v>2.0000000000000018E-2</v>
      </c>
    </row>
    <row r="101" spans="2:4" ht="12" x14ac:dyDescent="0.25">
      <c r="B101" s="2">
        <v>2107</v>
      </c>
      <c r="C101" s="36">
        <f t="shared" si="2"/>
        <v>1653.3929624310279</v>
      </c>
      <c r="D101" s="34">
        <f t="shared" si="5"/>
        <v>2.0000000000000018E-2</v>
      </c>
    </row>
    <row r="102" spans="2:4" ht="12" x14ac:dyDescent="0.25">
      <c r="B102" s="2">
        <v>2108</v>
      </c>
      <c r="C102" s="36">
        <f t="shared" si="2"/>
        <v>1686.4608216796485</v>
      </c>
      <c r="D102" s="34">
        <f t="shared" si="5"/>
        <v>2.0000000000000018E-2</v>
      </c>
    </row>
    <row r="103" spans="2:4" ht="12" x14ac:dyDescent="0.25">
      <c r="B103" s="2">
        <v>2109</v>
      </c>
      <c r="C103" s="36">
        <f t="shared" si="2"/>
        <v>1720.1900381132414</v>
      </c>
      <c r="D103" s="34">
        <f t="shared" si="5"/>
        <v>2.0000000000000018E-2</v>
      </c>
    </row>
    <row r="104" spans="2:4" ht="12" x14ac:dyDescent="0.25">
      <c r="B104" s="2">
        <v>2110</v>
      </c>
      <c r="C104" s="36">
        <f t="shared" si="2"/>
        <v>1754.5938388755062</v>
      </c>
      <c r="D104" s="34">
        <f t="shared" si="5"/>
        <v>2.0000000000000018E-2</v>
      </c>
    </row>
    <row r="105" spans="2:4" ht="12" x14ac:dyDescent="0.25">
      <c r="B105" s="2">
        <v>2111</v>
      </c>
      <c r="C105" s="36">
        <f t="shared" si="2"/>
        <v>1789.6857156530164</v>
      </c>
      <c r="D105" s="34">
        <f t="shared" si="5"/>
        <v>2.0000000000000018E-2</v>
      </c>
    </row>
    <row r="106" spans="2:4" ht="12" x14ac:dyDescent="0.25">
      <c r="B106" s="2">
        <v>2112</v>
      </c>
      <c r="C106" s="36">
        <f t="shared" si="2"/>
        <v>1825.4794299660766</v>
      </c>
      <c r="D106" s="34">
        <f t="shared" si="5"/>
        <v>2.0000000000000018E-2</v>
      </c>
    </row>
    <row r="107" spans="2:4" ht="12" x14ac:dyDescent="0.25">
      <c r="B107" s="2">
        <v>2113</v>
      </c>
      <c r="C107" s="36">
        <f t="shared" si="2"/>
        <v>1861.9890185653983</v>
      </c>
      <c r="D107" s="34">
        <f t="shared" si="5"/>
        <v>2.0000000000000018E-2</v>
      </c>
    </row>
    <row r="108" spans="2:4" ht="12" x14ac:dyDescent="0.25">
      <c r="B108" s="2">
        <v>2114</v>
      </c>
      <c r="C108" s="36">
        <f t="shared" si="2"/>
        <v>1899.2287989367062</v>
      </c>
      <c r="D108" s="34">
        <f t="shared" si="5"/>
        <v>2.0000000000000018E-2</v>
      </c>
    </row>
    <row r="109" spans="2:4" ht="12" x14ac:dyDescent="0.25">
      <c r="B109" s="2">
        <v>2115</v>
      </c>
      <c r="C109" s="36">
        <f t="shared" si="2"/>
        <v>1937.2133749154405</v>
      </c>
      <c r="D109" s="34">
        <f t="shared" si="5"/>
        <v>2.0000000000000018E-2</v>
      </c>
    </row>
    <row r="110" spans="2:4" ht="12" x14ac:dyDescent="0.25">
      <c r="B110" s="2">
        <v>2116</v>
      </c>
      <c r="C110" s="36">
        <f t="shared" si="2"/>
        <v>1975.9576424137492</v>
      </c>
      <c r="D110" s="34">
        <f t="shared" si="5"/>
        <v>2.0000000000000018E-2</v>
      </c>
    </row>
    <row r="111" spans="2:4" ht="12" x14ac:dyDescent="0.25">
      <c r="B111" s="2">
        <v>2117</v>
      </c>
      <c r="C111" s="36">
        <f t="shared" si="2"/>
        <v>2015.4767952620243</v>
      </c>
      <c r="D111" s="34">
        <f t="shared" si="5"/>
        <v>2.0000000000000018E-2</v>
      </c>
    </row>
    <row r="112" spans="2:4" ht="12" x14ac:dyDescent="0.25">
      <c r="B112" s="2">
        <v>2118</v>
      </c>
      <c r="C112" s="36">
        <f t="shared" si="2"/>
        <v>2055.786331167265</v>
      </c>
      <c r="D112" s="34">
        <f t="shared" si="5"/>
        <v>2.0000000000000018E-2</v>
      </c>
    </row>
    <row r="113" spans="2:4" ht="12" x14ac:dyDescent="0.25">
      <c r="B113" s="2">
        <v>2119</v>
      </c>
      <c r="C113" s="36">
        <f t="shared" si="2"/>
        <v>2096.9020577906103</v>
      </c>
      <c r="D113" s="34">
        <f t="shared" si="5"/>
        <v>2.0000000000000018E-2</v>
      </c>
    </row>
    <row r="114" spans="2:4" ht="12" x14ac:dyDescent="0.25">
      <c r="B114" s="2">
        <v>2120</v>
      </c>
      <c r="C114" s="36">
        <f t="shared" si="2"/>
        <v>2138.8400989464226</v>
      </c>
      <c r="D114" s="34">
        <f t="shared" si="5"/>
        <v>2.0000000000000018E-2</v>
      </c>
    </row>
    <row r="115" spans="2:4" ht="12" x14ac:dyDescent="0.25">
      <c r="B115" s="2">
        <v>2121</v>
      </c>
      <c r="C115" s="36">
        <f t="shared" si="2"/>
        <v>2181.6169009253513</v>
      </c>
      <c r="D115" s="34">
        <f t="shared" si="5"/>
        <v>2.0000000000000018E-2</v>
      </c>
    </row>
    <row r="116" spans="2:4" ht="12" x14ac:dyDescent="0.25">
      <c r="B116" s="2">
        <v>2122</v>
      </c>
      <c r="C116" s="36">
        <f t="shared" si="2"/>
        <v>2225.2492389438585</v>
      </c>
      <c r="D116" s="34">
        <f t="shared" si="5"/>
        <v>2.0000000000000018E-2</v>
      </c>
    </row>
    <row r="117" spans="2:4" ht="12" x14ac:dyDescent="0.25">
      <c r="B117" s="2">
        <v>2123</v>
      </c>
      <c r="C117" s="36">
        <f t="shared" si="2"/>
        <v>2269.7542237227358</v>
      </c>
      <c r="D117" s="34">
        <f t="shared" si="5"/>
        <v>2.0000000000000018E-2</v>
      </c>
    </row>
    <row r="118" spans="2:4" ht="12" x14ac:dyDescent="0.25">
      <c r="B118" s="2">
        <v>2124</v>
      </c>
      <c r="C118" s="36">
        <f t="shared" si="2"/>
        <v>2315.1493081971907</v>
      </c>
      <c r="D118" s="34">
        <f t="shared" si="5"/>
        <v>2.0000000000000018E-2</v>
      </c>
    </row>
    <row r="119" spans="2:4" ht="12" x14ac:dyDescent="0.25">
      <c r="B119" s="2">
        <v>2125</v>
      </c>
      <c r="C119" s="36">
        <f t="shared" si="2"/>
        <v>2361.4522943611346</v>
      </c>
      <c r="D119" s="34">
        <f t="shared" si="5"/>
        <v>2.0000000000000018E-2</v>
      </c>
    </row>
    <row r="120" spans="2:4" ht="12" x14ac:dyDescent="0.25">
      <c r="B120" s="2">
        <v>2126</v>
      </c>
      <c r="C120" s="36">
        <f t="shared" si="2"/>
        <v>2408.6813402483572</v>
      </c>
      <c r="D120" s="34">
        <f t="shared" si="5"/>
        <v>2.0000000000000018E-2</v>
      </c>
    </row>
    <row r="121" spans="2:4" ht="12" x14ac:dyDescent="0.25">
      <c r="B121" s="2">
        <v>2127</v>
      </c>
      <c r="C121" s="36">
        <f t="shared" si="2"/>
        <v>2456.8549670533243</v>
      </c>
      <c r="D121" s="34">
        <f t="shared" si="5"/>
        <v>2.0000000000000018E-2</v>
      </c>
    </row>
    <row r="122" spans="2:4" ht="12" x14ac:dyDescent="0.25">
      <c r="B122" s="2">
        <v>2128</v>
      </c>
      <c r="C122" s="36">
        <f t="shared" si="2"/>
        <v>2505.9920663943908</v>
      </c>
      <c r="D122" s="34">
        <f t="shared" si="5"/>
        <v>2.0000000000000018E-2</v>
      </c>
    </row>
    <row r="123" spans="2:4" ht="12" x14ac:dyDescent="0.25">
      <c r="B123" s="2">
        <v>2129</v>
      </c>
      <c r="C123" s="36">
        <f t="shared" si="2"/>
        <v>2556.1119077222788</v>
      </c>
      <c r="D123" s="34">
        <f t="shared" si="5"/>
        <v>2.0000000000000018E-2</v>
      </c>
    </row>
    <row r="124" spans="2:4" ht="12" x14ac:dyDescent="0.25">
      <c r="B124" s="2">
        <v>2130</v>
      </c>
      <c r="C124" s="36">
        <f t="shared" si="2"/>
        <v>2607.2341458767246</v>
      </c>
      <c r="D124" s="34">
        <f t="shared" si="5"/>
        <v>2.0000000000000018E-2</v>
      </c>
    </row>
    <row r="125" spans="2:4" ht="12" x14ac:dyDescent="0.25">
      <c r="B125" s="2">
        <v>2131</v>
      </c>
      <c r="C125" s="36">
        <f t="shared" si="2"/>
        <v>2659.3788287942593</v>
      </c>
      <c r="D125" s="34">
        <f t="shared" si="5"/>
        <v>2.0000000000000018E-2</v>
      </c>
    </row>
    <row r="126" spans="2:4" ht="12" x14ac:dyDescent="0.25">
      <c r="B126" s="2">
        <v>2132</v>
      </c>
      <c r="C126" s="36">
        <f t="shared" si="2"/>
        <v>2712.5664053701444</v>
      </c>
      <c r="D126" s="34">
        <f t="shared" si="5"/>
        <v>2.0000000000000018E-2</v>
      </c>
    </row>
    <row r="127" spans="2:4" ht="12" x14ac:dyDescent="0.25">
      <c r="B127" s="2">
        <v>2133</v>
      </c>
      <c r="C127" s="36">
        <f t="shared" si="2"/>
        <v>2766.8177334775473</v>
      </c>
      <c r="D127" s="34">
        <f t="shared" ref="D127:D190" si="6">C127/C126-1</f>
        <v>2.0000000000000018E-2</v>
      </c>
    </row>
    <row r="128" spans="2:4" ht="12" x14ac:dyDescent="0.25">
      <c r="B128" s="2">
        <v>2134</v>
      </c>
      <c r="C128" s="36">
        <f t="shared" si="2"/>
        <v>2822.1540881470983</v>
      </c>
      <c r="D128" s="34">
        <f t="shared" si="6"/>
        <v>2.0000000000000018E-2</v>
      </c>
    </row>
    <row r="129" spans="2:4" ht="12" x14ac:dyDescent="0.25">
      <c r="B129" s="2">
        <v>2135</v>
      </c>
      <c r="C129" s="36">
        <f t="shared" si="2"/>
        <v>2878.5971699100401</v>
      </c>
      <c r="D129" s="34">
        <f t="shared" si="6"/>
        <v>2.0000000000000018E-2</v>
      </c>
    </row>
    <row r="130" spans="2:4" ht="12" x14ac:dyDescent="0.25">
      <c r="B130" s="2">
        <v>2136</v>
      </c>
      <c r="C130" s="36">
        <f t="shared" si="2"/>
        <v>2936.1691133082409</v>
      </c>
      <c r="D130" s="34">
        <f t="shared" si="6"/>
        <v>2.0000000000000018E-2</v>
      </c>
    </row>
    <row r="131" spans="2:4" ht="12" x14ac:dyDescent="0.25">
      <c r="B131" s="2">
        <v>2137</v>
      </c>
      <c r="C131" s="36">
        <f t="shared" si="2"/>
        <v>2994.8924955744055</v>
      </c>
      <c r="D131" s="34">
        <f t="shared" si="6"/>
        <v>2.0000000000000018E-2</v>
      </c>
    </row>
    <row r="132" spans="2:4" ht="12" x14ac:dyDescent="0.25">
      <c r="B132" s="2">
        <v>2138</v>
      </c>
      <c r="C132" s="36">
        <f t="shared" si="2"/>
        <v>3054.7903454858938</v>
      </c>
      <c r="D132" s="34">
        <f t="shared" si="6"/>
        <v>2.0000000000000018E-2</v>
      </c>
    </row>
    <row r="133" spans="2:4" ht="12" x14ac:dyDescent="0.25">
      <c r="B133" s="2">
        <v>2139</v>
      </c>
      <c r="C133" s="36">
        <f t="shared" si="2"/>
        <v>3115.8861523956116</v>
      </c>
      <c r="D133" s="34">
        <f t="shared" si="6"/>
        <v>2.0000000000000018E-2</v>
      </c>
    </row>
    <row r="134" spans="2:4" ht="12" x14ac:dyDescent="0.25">
      <c r="B134" s="2">
        <v>2140</v>
      </c>
      <c r="C134" s="36">
        <f t="shared" si="2"/>
        <v>3178.2038754435239</v>
      </c>
      <c r="D134" s="34">
        <f t="shared" si="6"/>
        <v>2.0000000000000018E-2</v>
      </c>
    </row>
    <row r="135" spans="2:4" ht="12" x14ac:dyDescent="0.25">
      <c r="B135" s="2">
        <v>2141</v>
      </c>
      <c r="C135" s="36">
        <f t="shared" si="2"/>
        <v>3241.7679529523944</v>
      </c>
      <c r="D135" s="34">
        <f t="shared" si="6"/>
        <v>2.0000000000000018E-2</v>
      </c>
    </row>
    <row r="136" spans="2:4" ht="12" x14ac:dyDescent="0.25">
      <c r="B136" s="2">
        <v>2142</v>
      </c>
      <c r="C136" s="36">
        <f t="shared" si="2"/>
        <v>3306.6033120114421</v>
      </c>
      <c r="D136" s="34">
        <f t="shared" si="6"/>
        <v>2.0000000000000018E-2</v>
      </c>
    </row>
    <row r="137" spans="2:4" ht="12" x14ac:dyDescent="0.25">
      <c r="B137" s="2">
        <v>2143</v>
      </c>
      <c r="C137" s="36">
        <f t="shared" si="2"/>
        <v>3372.7353782516711</v>
      </c>
      <c r="D137" s="34">
        <f t="shared" si="6"/>
        <v>2.0000000000000018E-2</v>
      </c>
    </row>
    <row r="138" spans="2:4" ht="12" x14ac:dyDescent="0.25">
      <c r="B138" s="2">
        <v>2144</v>
      </c>
      <c r="C138" s="36">
        <f t="shared" si="2"/>
        <v>3440.1900858167046</v>
      </c>
      <c r="D138" s="34">
        <f t="shared" si="6"/>
        <v>2.0000000000000018E-2</v>
      </c>
    </row>
    <row r="139" spans="2:4" ht="12" x14ac:dyDescent="0.25">
      <c r="B139" s="2">
        <v>2145</v>
      </c>
      <c r="C139" s="36">
        <f t="shared" si="2"/>
        <v>3508.9938875330386</v>
      </c>
      <c r="D139" s="34">
        <f t="shared" si="6"/>
        <v>2.0000000000000018E-2</v>
      </c>
    </row>
    <row r="140" spans="2:4" ht="12" x14ac:dyDescent="0.25">
      <c r="B140" s="2">
        <v>2146</v>
      </c>
      <c r="C140" s="36">
        <f t="shared" si="2"/>
        <v>3579.1737652836996</v>
      </c>
      <c r="D140" s="34">
        <f t="shared" si="6"/>
        <v>2.0000000000000018E-2</v>
      </c>
    </row>
    <row r="141" spans="2:4" ht="12" x14ac:dyDescent="0.25">
      <c r="B141" s="2">
        <v>2147</v>
      </c>
      <c r="C141" s="36">
        <f t="shared" si="2"/>
        <v>3650.7572405893739</v>
      </c>
      <c r="D141" s="34">
        <f t="shared" si="6"/>
        <v>2.0000000000000018E-2</v>
      </c>
    </row>
    <row r="142" spans="2:4" ht="12" x14ac:dyDescent="0.25">
      <c r="B142" s="2">
        <v>2148</v>
      </c>
      <c r="C142" s="36">
        <f t="shared" si="2"/>
        <v>3723.7723854011615</v>
      </c>
      <c r="D142" s="34">
        <f t="shared" si="6"/>
        <v>2.0000000000000018E-2</v>
      </c>
    </row>
    <row r="143" spans="2:4" ht="12" x14ac:dyDescent="0.25">
      <c r="B143" s="2">
        <v>2149</v>
      </c>
      <c r="C143" s="36">
        <f t="shared" si="2"/>
        <v>3798.2478331091847</v>
      </c>
      <c r="D143" s="34">
        <f t="shared" si="6"/>
        <v>2.0000000000000018E-2</v>
      </c>
    </row>
    <row r="144" spans="2:4" ht="12" x14ac:dyDescent="0.25">
      <c r="B144" s="2">
        <v>2150</v>
      </c>
      <c r="C144" s="36">
        <f t="shared" si="2"/>
        <v>3874.2127897713685</v>
      </c>
      <c r="D144" s="34">
        <f t="shared" si="6"/>
        <v>2.0000000000000018E-2</v>
      </c>
    </row>
    <row r="145" spans="2:4" ht="12" x14ac:dyDescent="0.25">
      <c r="B145" s="2">
        <v>2151</v>
      </c>
      <c r="C145" s="36">
        <f t="shared" si="2"/>
        <v>3951.6970455667961</v>
      </c>
      <c r="D145" s="34">
        <f t="shared" si="6"/>
        <v>2.0000000000000018E-2</v>
      </c>
    </row>
    <row r="146" spans="2:4" ht="12" x14ac:dyDescent="0.25">
      <c r="B146" s="2">
        <v>2152</v>
      </c>
      <c r="C146" s="36">
        <f t="shared" si="2"/>
        <v>4030.7309864781319</v>
      </c>
      <c r="D146" s="34">
        <f t="shared" si="6"/>
        <v>2.0000000000000018E-2</v>
      </c>
    </row>
    <row r="147" spans="2:4" ht="12" x14ac:dyDescent="0.25">
      <c r="B147" s="2">
        <v>2153</v>
      </c>
      <c r="C147" s="36">
        <f t="shared" si="2"/>
        <v>4111.3456062076948</v>
      </c>
      <c r="D147" s="34">
        <f t="shared" si="6"/>
        <v>2.0000000000000018E-2</v>
      </c>
    </row>
    <row r="148" spans="2:4" ht="12" x14ac:dyDescent="0.25">
      <c r="B148" s="2">
        <v>2154</v>
      </c>
      <c r="C148" s="36">
        <f t="shared" si="2"/>
        <v>4193.5725183318491</v>
      </c>
      <c r="D148" s="34">
        <f t="shared" si="6"/>
        <v>2.0000000000000018E-2</v>
      </c>
    </row>
    <row r="149" spans="2:4" ht="12" x14ac:dyDescent="0.25">
      <c r="B149" s="2">
        <v>2155</v>
      </c>
      <c r="C149" s="36">
        <f t="shared" si="2"/>
        <v>4277.4439686984861</v>
      </c>
      <c r="D149" s="34">
        <f t="shared" si="6"/>
        <v>2.0000000000000018E-2</v>
      </c>
    </row>
    <row r="150" spans="2:4" ht="12" x14ac:dyDescent="0.25">
      <c r="B150" s="2">
        <v>2156</v>
      </c>
      <c r="C150" s="36">
        <f t="shared" si="2"/>
        <v>4362.9928480724557</v>
      </c>
      <c r="D150" s="34">
        <f t="shared" si="6"/>
        <v>2.0000000000000018E-2</v>
      </c>
    </row>
    <row r="151" spans="2:4" ht="12" x14ac:dyDescent="0.25">
      <c r="B151" s="2">
        <v>2157</v>
      </c>
      <c r="C151" s="36">
        <f t="shared" si="2"/>
        <v>4450.2527050339049</v>
      </c>
      <c r="D151" s="34">
        <f t="shared" si="6"/>
        <v>2.0000000000000018E-2</v>
      </c>
    </row>
    <row r="152" spans="2:4" ht="12" x14ac:dyDescent="0.25">
      <c r="B152" s="2">
        <v>2158</v>
      </c>
      <c r="C152" s="36">
        <f t="shared" si="2"/>
        <v>4539.2577591345835</v>
      </c>
      <c r="D152" s="34">
        <f t="shared" si="6"/>
        <v>2.0000000000000018E-2</v>
      </c>
    </row>
    <row r="153" spans="2:4" ht="12" x14ac:dyDescent="0.25">
      <c r="B153" s="2">
        <v>2159</v>
      </c>
      <c r="C153" s="36">
        <f t="shared" si="2"/>
        <v>4630.0429143172751</v>
      </c>
      <c r="D153" s="34">
        <f t="shared" si="6"/>
        <v>2.0000000000000018E-2</v>
      </c>
    </row>
    <row r="154" spans="2:4" ht="12" x14ac:dyDescent="0.25">
      <c r="B154" s="2">
        <v>2160</v>
      </c>
      <c r="C154" s="36">
        <f t="shared" si="2"/>
        <v>4722.6437726036211</v>
      </c>
      <c r="D154" s="34">
        <f t="shared" si="6"/>
        <v>2.0000000000000018E-2</v>
      </c>
    </row>
    <row r="155" spans="2:4" ht="12" x14ac:dyDescent="0.25">
      <c r="B155" s="2">
        <v>2161</v>
      </c>
      <c r="C155" s="36">
        <f t="shared" si="2"/>
        <v>4817.0966480556935</v>
      </c>
      <c r="D155" s="34">
        <f t="shared" si="6"/>
        <v>2.0000000000000018E-2</v>
      </c>
    </row>
    <row r="156" spans="2:4" ht="12" x14ac:dyDescent="0.25">
      <c r="B156" s="2">
        <v>2162</v>
      </c>
      <c r="C156" s="36">
        <f t="shared" si="2"/>
        <v>4913.4385810168078</v>
      </c>
      <c r="D156" s="34">
        <f t="shared" si="6"/>
        <v>2.0000000000000018E-2</v>
      </c>
    </row>
    <row r="157" spans="2:4" ht="12" x14ac:dyDescent="0.25">
      <c r="B157" s="2">
        <v>2163</v>
      </c>
      <c r="C157" s="36">
        <f t="shared" si="2"/>
        <v>5011.7073526371441</v>
      </c>
      <c r="D157" s="34">
        <f t="shared" si="6"/>
        <v>2.0000000000000018E-2</v>
      </c>
    </row>
    <row r="158" spans="2:4" ht="12" x14ac:dyDescent="0.25">
      <c r="B158" s="2">
        <v>2164</v>
      </c>
      <c r="C158" s="36">
        <f t="shared" si="2"/>
        <v>5111.9414996898868</v>
      </c>
      <c r="D158" s="34">
        <f t="shared" si="6"/>
        <v>2.0000000000000018E-2</v>
      </c>
    </row>
    <row r="159" spans="2:4" ht="12" x14ac:dyDescent="0.25">
      <c r="B159" s="2">
        <v>2165</v>
      </c>
      <c r="C159" s="36">
        <f t="shared" si="2"/>
        <v>5214.1803296836842</v>
      </c>
      <c r="D159" s="34">
        <f t="shared" si="6"/>
        <v>2.0000000000000018E-2</v>
      </c>
    </row>
    <row r="160" spans="2:4" ht="12" x14ac:dyDescent="0.25">
      <c r="B160" s="2">
        <v>2166</v>
      </c>
      <c r="C160" s="36">
        <f t="shared" si="2"/>
        <v>5318.4639362773578</v>
      </c>
      <c r="D160" s="34">
        <f t="shared" si="6"/>
        <v>2.0000000000000018E-2</v>
      </c>
    </row>
    <row r="161" spans="2:4" ht="12" x14ac:dyDescent="0.25">
      <c r="B161" s="2">
        <v>2167</v>
      </c>
      <c r="C161" s="36">
        <f t="shared" si="2"/>
        <v>5424.8332150029055</v>
      </c>
      <c r="D161" s="34">
        <f t="shared" si="6"/>
        <v>2.0000000000000018E-2</v>
      </c>
    </row>
    <row r="162" spans="2:4" ht="12" x14ac:dyDescent="0.25">
      <c r="B162" s="2">
        <v>2168</v>
      </c>
      <c r="C162" s="36">
        <f t="shared" si="2"/>
        <v>5533.3298793029635</v>
      </c>
      <c r="D162" s="34">
        <f t="shared" si="6"/>
        <v>2.0000000000000018E-2</v>
      </c>
    </row>
    <row r="163" spans="2:4" ht="12" x14ac:dyDescent="0.25">
      <c r="B163" s="2">
        <v>2169</v>
      </c>
      <c r="C163" s="36">
        <f t="shared" si="2"/>
        <v>5643.9964768890231</v>
      </c>
      <c r="D163" s="34">
        <f t="shared" si="6"/>
        <v>2.0000000000000018E-2</v>
      </c>
    </row>
    <row r="164" spans="2:4" ht="12" x14ac:dyDescent="0.25">
      <c r="B164" s="2">
        <v>2170</v>
      </c>
      <c r="C164" s="36">
        <f t="shared" si="2"/>
        <v>5756.8764064268034</v>
      </c>
      <c r="D164" s="34">
        <f t="shared" si="6"/>
        <v>2.0000000000000018E-2</v>
      </c>
    </row>
    <row r="165" spans="2:4" ht="12" x14ac:dyDescent="0.25">
      <c r="B165" s="2">
        <v>2171</v>
      </c>
      <c r="C165" s="36">
        <f t="shared" si="2"/>
        <v>5872.0139345553398</v>
      </c>
      <c r="D165" s="34">
        <f t="shared" si="6"/>
        <v>2.0000000000000018E-2</v>
      </c>
    </row>
    <row r="166" spans="2:4" ht="12" x14ac:dyDescent="0.25">
      <c r="B166" s="2">
        <v>2172</v>
      </c>
      <c r="C166" s="36">
        <f t="shared" si="2"/>
        <v>5989.4542132464467</v>
      </c>
      <c r="D166" s="34">
        <f t="shared" si="6"/>
        <v>2.0000000000000018E-2</v>
      </c>
    </row>
    <row r="167" spans="2:4" ht="12" x14ac:dyDescent="0.25">
      <c r="B167" s="2">
        <v>2173</v>
      </c>
      <c r="C167" s="36">
        <f t="shared" si="2"/>
        <v>6109.2432975113761</v>
      </c>
      <c r="D167" s="34">
        <f t="shared" si="6"/>
        <v>2.0000000000000018E-2</v>
      </c>
    </row>
    <row r="168" spans="2:4" ht="12" x14ac:dyDescent="0.25">
      <c r="B168" s="2">
        <v>2174</v>
      </c>
      <c r="C168" s="36">
        <f t="shared" si="2"/>
        <v>6231.4281634616036</v>
      </c>
      <c r="D168" s="34">
        <f t="shared" si="6"/>
        <v>2.0000000000000018E-2</v>
      </c>
    </row>
    <row r="169" spans="2:4" ht="12" x14ac:dyDescent="0.25">
      <c r="B169" s="2">
        <v>2175</v>
      </c>
      <c r="C169" s="36">
        <f t="shared" si="2"/>
        <v>6356.0567267308361</v>
      </c>
      <c r="D169" s="34">
        <f t="shared" si="6"/>
        <v>2.0000000000000018E-2</v>
      </c>
    </row>
    <row r="170" spans="2:4" ht="12" x14ac:dyDescent="0.25">
      <c r="B170" s="2">
        <v>2176</v>
      </c>
      <c r="C170" s="36">
        <f t="shared" si="2"/>
        <v>6483.1778612654525</v>
      </c>
      <c r="D170" s="34">
        <f t="shared" si="6"/>
        <v>2.0000000000000018E-2</v>
      </c>
    </row>
    <row r="171" spans="2:4" ht="12" x14ac:dyDescent="0.25">
      <c r="B171" s="2">
        <v>2177</v>
      </c>
      <c r="C171" s="36">
        <f t="shared" si="2"/>
        <v>6612.8414184907615</v>
      </c>
      <c r="D171" s="34">
        <f t="shared" si="6"/>
        <v>2.0000000000000018E-2</v>
      </c>
    </row>
    <row r="172" spans="2:4" ht="12" x14ac:dyDescent="0.25">
      <c r="B172" s="2">
        <v>2178</v>
      </c>
      <c r="C172" s="36">
        <f t="shared" si="2"/>
        <v>6745.0982468605771</v>
      </c>
      <c r="D172" s="34">
        <f t="shared" si="6"/>
        <v>2.0000000000000018E-2</v>
      </c>
    </row>
    <row r="173" spans="2:4" ht="12" x14ac:dyDescent="0.25">
      <c r="B173" s="2">
        <v>2179</v>
      </c>
      <c r="C173" s="36">
        <f t="shared" si="2"/>
        <v>6880.0002117977883</v>
      </c>
      <c r="D173" s="34">
        <f t="shared" si="6"/>
        <v>2.0000000000000018E-2</v>
      </c>
    </row>
    <row r="174" spans="2:4" ht="12" x14ac:dyDescent="0.25">
      <c r="B174" s="2">
        <v>2180</v>
      </c>
      <c r="C174" s="36">
        <f t="shared" si="2"/>
        <v>7017.6002160337439</v>
      </c>
      <c r="D174" s="34">
        <f t="shared" si="6"/>
        <v>2.0000000000000018E-2</v>
      </c>
    </row>
    <row r="175" spans="2:4" ht="12" x14ac:dyDescent="0.25">
      <c r="B175" s="2">
        <v>2181</v>
      </c>
      <c r="C175" s="36">
        <f t="shared" si="2"/>
        <v>7157.9522203544193</v>
      </c>
      <c r="D175" s="34">
        <f t="shared" si="6"/>
        <v>2.0000000000000018E-2</v>
      </c>
    </row>
    <row r="176" spans="2:4" ht="12" x14ac:dyDescent="0.25">
      <c r="B176" s="2">
        <v>2182</v>
      </c>
      <c r="C176" s="36">
        <f t="shared" si="2"/>
        <v>7301.1112647615082</v>
      </c>
      <c r="D176" s="34">
        <f t="shared" si="6"/>
        <v>2.0000000000000018E-2</v>
      </c>
    </row>
    <row r="177" spans="2:4" ht="12" x14ac:dyDescent="0.25">
      <c r="B177" s="2">
        <v>2183</v>
      </c>
      <c r="C177" s="36">
        <f t="shared" si="2"/>
        <v>7447.1334900567381</v>
      </c>
      <c r="D177" s="34">
        <f t="shared" si="6"/>
        <v>2.0000000000000018E-2</v>
      </c>
    </row>
    <row r="178" spans="2:4" ht="12" x14ac:dyDescent="0.25">
      <c r="B178" s="2">
        <v>2184</v>
      </c>
      <c r="C178" s="36">
        <f t="shared" si="2"/>
        <v>7596.0761598578729</v>
      </c>
      <c r="D178" s="34">
        <f t="shared" si="6"/>
        <v>2.0000000000000018E-2</v>
      </c>
    </row>
    <row r="179" spans="2:4" ht="12" x14ac:dyDescent="0.25">
      <c r="B179" s="2">
        <v>2185</v>
      </c>
      <c r="C179" s="36">
        <f t="shared" si="2"/>
        <v>7747.9976830550304</v>
      </c>
      <c r="D179" s="34">
        <f t="shared" si="6"/>
        <v>2.0000000000000018E-2</v>
      </c>
    </row>
    <row r="180" spans="2:4" ht="12" x14ac:dyDescent="0.25">
      <c r="B180" s="2">
        <v>2186</v>
      </c>
      <c r="C180" s="36">
        <f t="shared" si="2"/>
        <v>7902.9576367161308</v>
      </c>
      <c r="D180" s="34">
        <f t="shared" si="6"/>
        <v>2.0000000000000018E-2</v>
      </c>
    </row>
    <row r="181" spans="2:4" ht="12" x14ac:dyDescent="0.25">
      <c r="B181" s="2">
        <v>2187</v>
      </c>
      <c r="C181" s="36">
        <f t="shared" si="2"/>
        <v>8061.0167894504539</v>
      </c>
      <c r="D181" s="34">
        <f t="shared" si="6"/>
        <v>2.0000000000000018E-2</v>
      </c>
    </row>
    <row r="182" spans="2:4" ht="12" x14ac:dyDescent="0.25">
      <c r="B182" s="2">
        <v>2188</v>
      </c>
      <c r="C182" s="36">
        <f t="shared" si="2"/>
        <v>8222.2371252394623</v>
      </c>
      <c r="D182" s="34">
        <f t="shared" si="6"/>
        <v>2.0000000000000018E-2</v>
      </c>
    </row>
    <row r="183" spans="2:4" ht="12" x14ac:dyDescent="0.25">
      <c r="B183" s="2">
        <v>2189</v>
      </c>
      <c r="C183" s="36">
        <f t="shared" si="2"/>
        <v>8386.6818677442516</v>
      </c>
      <c r="D183" s="34">
        <f t="shared" si="6"/>
        <v>2.0000000000000018E-2</v>
      </c>
    </row>
    <row r="184" spans="2:4" ht="12" x14ac:dyDescent="0.25">
      <c r="B184" s="2">
        <v>2190</v>
      </c>
      <c r="C184" s="36">
        <f t="shared" si="2"/>
        <v>8554.4155050991376</v>
      </c>
      <c r="D184" s="34">
        <f t="shared" si="6"/>
        <v>2.0000000000000018E-2</v>
      </c>
    </row>
    <row r="185" spans="2:4" ht="12" x14ac:dyDescent="0.25">
      <c r="B185" s="2">
        <v>2191</v>
      </c>
      <c r="C185" s="36">
        <f t="shared" si="2"/>
        <v>8725.5038152011202</v>
      </c>
      <c r="D185" s="34">
        <f t="shared" si="6"/>
        <v>2.0000000000000018E-2</v>
      </c>
    </row>
    <row r="186" spans="2:4" ht="12" x14ac:dyDescent="0.25">
      <c r="B186" s="2">
        <v>2192</v>
      </c>
      <c r="C186" s="36">
        <f t="shared" si="2"/>
        <v>8900.013891505143</v>
      </c>
      <c r="D186" s="34">
        <f t="shared" si="6"/>
        <v>2.0000000000000018E-2</v>
      </c>
    </row>
    <row r="187" spans="2:4" ht="12" x14ac:dyDescent="0.25">
      <c r="B187" s="2">
        <v>2193</v>
      </c>
      <c r="C187" s="36">
        <f t="shared" si="2"/>
        <v>9078.0141693352452</v>
      </c>
      <c r="D187" s="34">
        <f t="shared" si="6"/>
        <v>2.0000000000000018E-2</v>
      </c>
    </row>
    <row r="188" spans="2:4" ht="12" x14ac:dyDescent="0.25">
      <c r="B188" s="2">
        <v>2194</v>
      </c>
      <c r="C188" s="36">
        <f t="shared" si="2"/>
        <v>9259.5744527219504</v>
      </c>
      <c r="D188" s="34">
        <f t="shared" si="6"/>
        <v>2.0000000000000018E-2</v>
      </c>
    </row>
    <row r="189" spans="2:4" ht="12" x14ac:dyDescent="0.25">
      <c r="B189" s="2">
        <v>2195</v>
      </c>
      <c r="C189" s="36">
        <f t="shared" si="2"/>
        <v>9444.7659417763898</v>
      </c>
      <c r="D189" s="34">
        <f t="shared" si="6"/>
        <v>2.0000000000000018E-2</v>
      </c>
    </row>
    <row r="190" spans="2:4" ht="12" x14ac:dyDescent="0.25">
      <c r="B190" s="2">
        <v>2196</v>
      </c>
      <c r="C190" s="36">
        <f t="shared" si="2"/>
        <v>9633.6612606119179</v>
      </c>
      <c r="D190" s="34">
        <f t="shared" si="6"/>
        <v>2.0000000000000018E-2</v>
      </c>
    </row>
    <row r="191" spans="2:4" ht="12" x14ac:dyDescent="0.25">
      <c r="B191" s="2">
        <v>2197</v>
      </c>
      <c r="C191" s="36">
        <f t="shared" si="2"/>
        <v>9826.3344858241562</v>
      </c>
      <c r="D191" s="34">
        <f t="shared" ref="D191:D209" si="7">C191/C190-1</f>
        <v>2.0000000000000018E-2</v>
      </c>
    </row>
    <row r="192" spans="2:4" ht="12" x14ac:dyDescent="0.25">
      <c r="B192" s="2">
        <v>2198</v>
      </c>
      <c r="C192" s="36">
        <f t="shared" si="2"/>
        <v>10022.86117554064</v>
      </c>
      <c r="D192" s="34">
        <f t="shared" si="7"/>
        <v>2.0000000000000018E-2</v>
      </c>
    </row>
    <row r="193" spans="2:4" ht="12" x14ac:dyDescent="0.25">
      <c r="B193" s="2">
        <v>2199</v>
      </c>
      <c r="C193" s="36">
        <f t="shared" si="2"/>
        <v>10223.318399051454</v>
      </c>
      <c r="D193" s="34">
        <f t="shared" si="7"/>
        <v>2.0000000000000018E-2</v>
      </c>
    </row>
    <row r="194" spans="2:4" ht="12" x14ac:dyDescent="0.25">
      <c r="B194" s="2">
        <v>2200</v>
      </c>
      <c r="C194" s="36">
        <f t="shared" si="2"/>
        <v>10427.784767032483</v>
      </c>
      <c r="D194" s="34">
        <f t="shared" si="7"/>
        <v>2.0000000000000018E-2</v>
      </c>
    </row>
    <row r="195" spans="2:4" ht="12" x14ac:dyDescent="0.25">
      <c r="B195" s="2">
        <v>2201</v>
      </c>
      <c r="C195" s="36">
        <f t="shared" si="2"/>
        <v>10636.340462373133</v>
      </c>
      <c r="D195" s="34">
        <f t="shared" si="7"/>
        <v>2.0000000000000018E-2</v>
      </c>
    </row>
    <row r="196" spans="2:4" ht="12" x14ac:dyDescent="0.25">
      <c r="B196" s="2">
        <v>2202</v>
      </c>
      <c r="C196" s="36">
        <f t="shared" si="2"/>
        <v>10849.067271620595</v>
      </c>
      <c r="D196" s="34">
        <f t="shared" si="7"/>
        <v>2.0000000000000018E-2</v>
      </c>
    </row>
    <row r="197" spans="2:4" ht="12" x14ac:dyDescent="0.25">
      <c r="B197" s="2">
        <v>2203</v>
      </c>
      <c r="C197" s="36">
        <f t="shared" si="2"/>
        <v>11066.048617053008</v>
      </c>
      <c r="D197" s="34">
        <f t="shared" si="7"/>
        <v>2.0000000000000018E-2</v>
      </c>
    </row>
    <row r="198" spans="2:4" ht="12" x14ac:dyDescent="0.25">
      <c r="B198" s="2">
        <v>2204</v>
      </c>
      <c r="C198" s="36">
        <f t="shared" si="2"/>
        <v>11287.369589394068</v>
      </c>
      <c r="D198" s="34">
        <f t="shared" si="7"/>
        <v>2.0000000000000018E-2</v>
      </c>
    </row>
    <row r="199" spans="2:4" ht="12" x14ac:dyDescent="0.25">
      <c r="B199" s="2">
        <v>2205</v>
      </c>
      <c r="C199" s="36">
        <f t="shared" si="2"/>
        <v>11513.116981181949</v>
      </c>
      <c r="D199" s="34">
        <f t="shared" si="7"/>
        <v>2.0000000000000018E-2</v>
      </c>
    </row>
    <row r="200" spans="2:4" ht="12" x14ac:dyDescent="0.25">
      <c r="B200" s="2">
        <v>2206</v>
      </c>
      <c r="C200" s="36">
        <f t="shared" si="2"/>
        <v>11743.379320805589</v>
      </c>
      <c r="D200" s="34">
        <f t="shared" si="7"/>
        <v>2.0000000000000018E-2</v>
      </c>
    </row>
    <row r="201" spans="2:4" ht="12" x14ac:dyDescent="0.25">
      <c r="B201" s="2">
        <v>2207</v>
      </c>
      <c r="C201" s="36">
        <f t="shared" si="2"/>
        <v>11978.246907221701</v>
      </c>
      <c r="D201" s="34">
        <f t="shared" si="7"/>
        <v>2.0000000000000018E-2</v>
      </c>
    </row>
    <row r="202" spans="2:4" ht="12" x14ac:dyDescent="0.25">
      <c r="B202" s="2">
        <v>2208</v>
      </c>
      <c r="C202" s="36">
        <f t="shared" si="2"/>
        <v>12217.811845366135</v>
      </c>
      <c r="D202" s="34">
        <f t="shared" si="7"/>
        <v>2.0000000000000018E-2</v>
      </c>
    </row>
    <row r="203" spans="2:4" ht="12" x14ac:dyDescent="0.25">
      <c r="B203" s="2">
        <v>2209</v>
      </c>
      <c r="C203" s="36">
        <f t="shared" si="2"/>
        <v>12462.168082273458</v>
      </c>
      <c r="D203" s="34">
        <f t="shared" si="7"/>
        <v>2.0000000000000018E-2</v>
      </c>
    </row>
    <row r="204" spans="2:4" ht="12" x14ac:dyDescent="0.25">
      <c r="B204" s="2">
        <v>2210</v>
      </c>
      <c r="C204" s="36">
        <f t="shared" si="2"/>
        <v>12711.411443918927</v>
      </c>
      <c r="D204" s="34">
        <f t="shared" si="7"/>
        <v>2.0000000000000018E-2</v>
      </c>
    </row>
    <row r="205" spans="2:4" ht="12" x14ac:dyDescent="0.25">
      <c r="B205" s="2">
        <v>2211</v>
      </c>
      <c r="C205" s="36">
        <f t="shared" si="2"/>
        <v>12965.639672797306</v>
      </c>
      <c r="D205" s="34">
        <f t="shared" si="7"/>
        <v>2.0000000000000018E-2</v>
      </c>
    </row>
    <row r="206" spans="2:4" ht="12" x14ac:dyDescent="0.25">
      <c r="B206" s="2">
        <v>2212</v>
      </c>
      <c r="C206" s="36">
        <f t="shared" si="2"/>
        <v>13224.952466253253</v>
      </c>
      <c r="D206" s="34">
        <f t="shared" si="7"/>
        <v>2.0000000000000018E-2</v>
      </c>
    </row>
    <row r="207" spans="2:4" ht="12" x14ac:dyDescent="0.25">
      <c r="B207" s="2">
        <v>2213</v>
      </c>
      <c r="C207" s="36">
        <f t="shared" si="2"/>
        <v>13489.451515578319</v>
      </c>
      <c r="D207" s="34">
        <f t="shared" si="7"/>
        <v>2.0000000000000018E-2</v>
      </c>
    </row>
    <row r="208" spans="2:4" ht="12" x14ac:dyDescent="0.25">
      <c r="B208" s="2">
        <v>2214</v>
      </c>
      <c r="C208" s="36">
        <f t="shared" si="2"/>
        <v>13759.240545889887</v>
      </c>
      <c r="D208" s="34">
        <f t="shared" si="7"/>
        <v>2.0000000000000018E-2</v>
      </c>
    </row>
    <row r="209" spans="2:4" ht="12" x14ac:dyDescent="0.25">
      <c r="B209" s="2">
        <v>2215</v>
      </c>
      <c r="C209" s="36">
        <f t="shared" si="2"/>
        <v>14034.425356807684</v>
      </c>
      <c r="D209" s="34">
        <f t="shared" si="7"/>
        <v>2.0000000000000018E-2</v>
      </c>
    </row>
  </sheetData>
  <sheetProtection formatCells="0" insertColumns="0" insertRows="0" sort="0" autoFilter="0" pivotTables="0"/>
  <hyperlinks>
    <hyperlink ref="C4" r:id="rId1" xr:uid="{B55C03F5-88B7-468F-9649-598412010719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02AF4-DF29-47B5-A13F-8B60003C8A8B}">
  <sheetPr codeName="Sheet28"/>
  <dimension ref="B2:E42"/>
  <sheetViews>
    <sheetView showGridLines="0" zoomScaleNormal="100" workbookViewId="0">
      <selection activeCell="E32" sqref="E32"/>
    </sheetView>
  </sheetViews>
  <sheetFormatPr defaultColWidth="9" defaultRowHeight="11.5" x14ac:dyDescent="0.25"/>
  <cols>
    <col min="1" max="1" width="2" customWidth="1"/>
    <col min="3" max="3" width="2.3984375" customWidth="1"/>
    <col min="4" max="4" width="46.796875" bestFit="1" customWidth="1"/>
    <col min="5" max="5" width="20.19921875" bestFit="1" customWidth="1"/>
  </cols>
  <sheetData>
    <row r="2" spans="2:5" ht="13" x14ac:dyDescent="0.25">
      <c r="B2" s="3" t="s">
        <v>33</v>
      </c>
      <c r="D2" s="6" t="s">
        <v>42</v>
      </c>
      <c r="E2" s="6"/>
    </row>
    <row r="3" spans="2:5" x14ac:dyDescent="0.25">
      <c r="B3" s="4">
        <v>2021</v>
      </c>
      <c r="D3" s="4" t="s">
        <v>43</v>
      </c>
      <c r="E3" s="4" t="s">
        <v>44</v>
      </c>
    </row>
    <row r="4" spans="2:5" x14ac:dyDescent="0.25">
      <c r="B4" s="4">
        <v>2022</v>
      </c>
      <c r="D4" s="4" t="s">
        <v>45</v>
      </c>
      <c r="E4" s="4" t="s">
        <v>46</v>
      </c>
    </row>
    <row r="5" spans="2:5" x14ac:dyDescent="0.25">
      <c r="B5" s="4">
        <v>2023</v>
      </c>
      <c r="D5" s="4" t="s">
        <v>1</v>
      </c>
      <c r="E5" s="4" t="s">
        <v>47</v>
      </c>
    </row>
    <row r="6" spans="2:5" x14ac:dyDescent="0.25">
      <c r="B6" s="4">
        <v>2024</v>
      </c>
    </row>
    <row r="7" spans="2:5" x14ac:dyDescent="0.25">
      <c r="B7" s="4">
        <v>2025</v>
      </c>
    </row>
    <row r="8" spans="2:5" x14ac:dyDescent="0.25">
      <c r="B8" s="4">
        <v>2026</v>
      </c>
    </row>
    <row r="9" spans="2:5" x14ac:dyDescent="0.25">
      <c r="B9" s="4">
        <v>2027</v>
      </c>
    </row>
    <row r="10" spans="2:5" x14ac:dyDescent="0.25">
      <c r="B10" s="4">
        <v>2028</v>
      </c>
    </row>
    <row r="11" spans="2:5" x14ac:dyDescent="0.25">
      <c r="B11" s="4">
        <v>2029</v>
      </c>
    </row>
    <row r="12" spans="2:5" x14ac:dyDescent="0.25">
      <c r="B12" s="4">
        <v>2030</v>
      </c>
    </row>
    <row r="13" spans="2:5" x14ac:dyDescent="0.25">
      <c r="B13" s="4">
        <v>2031</v>
      </c>
    </row>
    <row r="14" spans="2:5" x14ac:dyDescent="0.25">
      <c r="B14" s="4">
        <v>2032</v>
      </c>
    </row>
    <row r="15" spans="2:5" x14ac:dyDescent="0.25">
      <c r="B15" s="4">
        <v>2033</v>
      </c>
    </row>
    <row r="16" spans="2:5" x14ac:dyDescent="0.25">
      <c r="B16" s="4">
        <v>2034</v>
      </c>
    </row>
    <row r="17" spans="2:2" x14ac:dyDescent="0.25">
      <c r="B17" s="4">
        <v>2035</v>
      </c>
    </row>
    <row r="18" spans="2:2" x14ac:dyDescent="0.25">
      <c r="B18" s="4">
        <v>2036</v>
      </c>
    </row>
    <row r="19" spans="2:2" x14ac:dyDescent="0.25">
      <c r="B19" s="4">
        <v>2037</v>
      </c>
    </row>
    <row r="20" spans="2:2" x14ac:dyDescent="0.25">
      <c r="B20" s="4">
        <v>2038</v>
      </c>
    </row>
    <row r="21" spans="2:2" x14ac:dyDescent="0.25">
      <c r="B21" s="4">
        <v>2039</v>
      </c>
    </row>
    <row r="22" spans="2:2" x14ac:dyDescent="0.25">
      <c r="B22" s="4">
        <v>2040</v>
      </c>
    </row>
    <row r="23" spans="2:2" x14ac:dyDescent="0.25">
      <c r="B23" s="4">
        <v>2041</v>
      </c>
    </row>
    <row r="24" spans="2:2" x14ac:dyDescent="0.25">
      <c r="B24" s="4">
        <v>2042</v>
      </c>
    </row>
    <row r="25" spans="2:2" x14ac:dyDescent="0.25">
      <c r="B25" s="4">
        <v>2043</v>
      </c>
    </row>
    <row r="26" spans="2:2" x14ac:dyDescent="0.25">
      <c r="B26" s="4">
        <v>2044</v>
      </c>
    </row>
    <row r="27" spans="2:2" x14ac:dyDescent="0.25">
      <c r="B27" s="4">
        <v>2045</v>
      </c>
    </row>
    <row r="28" spans="2:2" x14ac:dyDescent="0.25">
      <c r="B28" s="4">
        <v>2046</v>
      </c>
    </row>
    <row r="29" spans="2:2" x14ac:dyDescent="0.25">
      <c r="B29" s="4">
        <v>2047</v>
      </c>
    </row>
    <row r="30" spans="2:2" x14ac:dyDescent="0.25">
      <c r="B30" s="4">
        <v>2048</v>
      </c>
    </row>
    <row r="31" spans="2:2" x14ac:dyDescent="0.25">
      <c r="B31" s="4">
        <v>2049</v>
      </c>
    </row>
    <row r="32" spans="2:2" x14ac:dyDescent="0.25">
      <c r="B32" s="4">
        <v>2050</v>
      </c>
    </row>
    <row r="33" spans="2:2" x14ac:dyDescent="0.25">
      <c r="B33" s="4">
        <v>2051</v>
      </c>
    </row>
    <row r="34" spans="2:2" x14ac:dyDescent="0.25">
      <c r="B34" s="4">
        <v>2052</v>
      </c>
    </row>
    <row r="35" spans="2:2" x14ac:dyDescent="0.25">
      <c r="B35" s="4">
        <v>2053</v>
      </c>
    </row>
    <row r="36" spans="2:2" x14ac:dyDescent="0.25">
      <c r="B36" s="4">
        <v>2054</v>
      </c>
    </row>
    <row r="37" spans="2:2" x14ac:dyDescent="0.25">
      <c r="B37" s="4">
        <v>2055</v>
      </c>
    </row>
    <row r="38" spans="2:2" x14ac:dyDescent="0.25">
      <c r="B38" s="4">
        <v>2056</v>
      </c>
    </row>
    <row r="39" spans="2:2" x14ac:dyDescent="0.25">
      <c r="B39" s="4">
        <v>2057</v>
      </c>
    </row>
    <row r="40" spans="2:2" x14ac:dyDescent="0.25">
      <c r="B40" s="4">
        <v>2058</v>
      </c>
    </row>
    <row r="41" spans="2:2" x14ac:dyDescent="0.25">
      <c r="B41" s="4">
        <v>2059</v>
      </c>
    </row>
    <row r="42" spans="2:2" x14ac:dyDescent="0.25">
      <c r="B42" s="4">
        <v>2060</v>
      </c>
    </row>
  </sheetData>
  <sheetProtection formatCells="0" insertColumns="0" insertRows="0" sort="0" autoFilter="0" pivotTable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4F507-9D32-4806-AC4B-115978439171}">
  <sheetPr codeName="Sheet33"/>
  <dimension ref="B2:J11"/>
  <sheetViews>
    <sheetView showGridLines="0" tabSelected="1" zoomScaleNormal="100" workbookViewId="0">
      <selection activeCell="F28" sqref="F28"/>
    </sheetView>
  </sheetViews>
  <sheetFormatPr defaultColWidth="9" defaultRowHeight="11.5" x14ac:dyDescent="0.25"/>
  <cols>
    <col min="1" max="1" width="2" customWidth="1"/>
    <col min="2" max="2" width="25" bestFit="1" customWidth="1"/>
    <col min="3" max="3" width="27" bestFit="1" customWidth="1"/>
    <col min="4" max="10" width="32.796875" customWidth="1"/>
  </cols>
  <sheetData>
    <row r="2" spans="2:10" ht="13" x14ac:dyDescent="0.25">
      <c r="B2" s="38" t="s">
        <v>11</v>
      </c>
      <c r="C2" s="38" t="s">
        <v>17</v>
      </c>
      <c r="D2" s="38" t="s">
        <v>56</v>
      </c>
      <c r="E2" s="38" t="s">
        <v>57</v>
      </c>
      <c r="F2" s="38" t="s">
        <v>72</v>
      </c>
      <c r="G2" s="38" t="s">
        <v>58</v>
      </c>
      <c r="H2" s="3" t="s">
        <v>59</v>
      </c>
      <c r="I2" s="3" t="s">
        <v>60</v>
      </c>
      <c r="J2" s="3" t="s">
        <v>61</v>
      </c>
    </row>
    <row r="3" spans="2:10" ht="34.5" x14ac:dyDescent="0.25">
      <c r="B3" s="39" t="s">
        <v>13</v>
      </c>
      <c r="C3" s="40" t="s">
        <v>19</v>
      </c>
      <c r="D3" s="41" t="s">
        <v>76</v>
      </c>
      <c r="E3" s="41" t="s">
        <v>62</v>
      </c>
      <c r="F3" s="61" t="s">
        <v>73</v>
      </c>
      <c r="G3" s="41" t="s">
        <v>79</v>
      </c>
      <c r="H3" s="43" t="s">
        <v>74</v>
      </c>
      <c r="I3" s="43"/>
      <c r="J3" s="43"/>
    </row>
    <row r="4" spans="2:10" ht="36" customHeight="1" x14ac:dyDescent="0.25">
      <c r="B4" s="44" t="s">
        <v>12</v>
      </c>
      <c r="C4" s="45" t="s">
        <v>18</v>
      </c>
      <c r="D4" s="41" t="s">
        <v>76</v>
      </c>
      <c r="E4" s="59" t="s">
        <v>62</v>
      </c>
      <c r="F4" s="62"/>
      <c r="G4" s="59" t="s">
        <v>79</v>
      </c>
      <c r="H4" s="60" t="s">
        <v>74</v>
      </c>
      <c r="I4" s="57"/>
      <c r="J4" s="57"/>
    </row>
    <row r="5" spans="2:10" ht="24" customHeight="1" x14ac:dyDescent="0.25">
      <c r="B5" s="44" t="s">
        <v>12</v>
      </c>
      <c r="C5" s="45" t="s">
        <v>5</v>
      </c>
      <c r="D5" s="41" t="s">
        <v>77</v>
      </c>
      <c r="E5" s="59"/>
      <c r="F5" s="62"/>
      <c r="G5" s="59"/>
      <c r="H5" s="60"/>
      <c r="I5" s="57"/>
      <c r="J5" s="57"/>
    </row>
    <row r="6" spans="2:10" ht="34.5" x14ac:dyDescent="0.25">
      <c r="B6" s="46" t="s">
        <v>15</v>
      </c>
      <c r="C6" s="47" t="s">
        <v>63</v>
      </c>
      <c r="D6" s="48" t="s">
        <v>78</v>
      </c>
      <c r="E6" s="48" t="s">
        <v>62</v>
      </c>
      <c r="F6" s="62"/>
      <c r="G6" s="58"/>
      <c r="H6" s="43" t="s">
        <v>74</v>
      </c>
      <c r="I6" s="7" t="s">
        <v>75</v>
      </c>
      <c r="J6" s="55"/>
    </row>
    <row r="7" spans="2:10" ht="34.5" x14ac:dyDescent="0.25">
      <c r="B7" s="46" t="s">
        <v>15</v>
      </c>
      <c r="C7" s="47" t="s">
        <v>64</v>
      </c>
      <c r="D7" s="48" t="s">
        <v>78</v>
      </c>
      <c r="E7" s="48" t="s">
        <v>62</v>
      </c>
      <c r="F7" s="62"/>
      <c r="G7" s="58"/>
      <c r="H7" s="43" t="s">
        <v>74</v>
      </c>
      <c r="I7" s="7" t="s">
        <v>75</v>
      </c>
      <c r="J7" s="43"/>
    </row>
    <row r="8" spans="2:10" ht="24" customHeight="1" x14ac:dyDescent="0.25">
      <c r="B8" s="49" t="s">
        <v>14</v>
      </c>
      <c r="C8" s="50" t="s">
        <v>34</v>
      </c>
      <c r="D8" s="41" t="s">
        <v>77</v>
      </c>
      <c r="E8" s="59" t="s">
        <v>62</v>
      </c>
      <c r="F8" s="62"/>
      <c r="G8" s="59" t="s">
        <v>71</v>
      </c>
      <c r="H8" s="60" t="s">
        <v>74</v>
      </c>
      <c r="I8" s="57"/>
      <c r="J8" s="57"/>
    </row>
    <row r="9" spans="2:10" ht="24" customHeight="1" x14ac:dyDescent="0.25">
      <c r="B9" s="49" t="s">
        <v>14</v>
      </c>
      <c r="C9" s="50" t="s">
        <v>20</v>
      </c>
      <c r="D9" s="41" t="s">
        <v>77</v>
      </c>
      <c r="E9" s="59"/>
      <c r="F9" s="62"/>
      <c r="G9" s="59"/>
      <c r="H9" s="60"/>
      <c r="I9" s="57"/>
      <c r="J9" s="57"/>
    </row>
    <row r="10" spans="2:10" ht="34.5" x14ac:dyDescent="0.25">
      <c r="B10" s="51" t="s">
        <v>16</v>
      </c>
      <c r="C10" s="52" t="s">
        <v>23</v>
      </c>
      <c r="D10" s="41" t="s">
        <v>76</v>
      </c>
      <c r="E10" s="41" t="s">
        <v>62</v>
      </c>
      <c r="F10" s="62"/>
      <c r="G10" s="41" t="s">
        <v>71</v>
      </c>
      <c r="H10" s="43" t="s">
        <v>74</v>
      </c>
      <c r="I10" s="43"/>
      <c r="J10" s="43"/>
    </row>
    <row r="11" spans="2:10" ht="92" x14ac:dyDescent="0.25">
      <c r="B11" s="53" t="s">
        <v>66</v>
      </c>
      <c r="C11" s="54" t="s">
        <v>68</v>
      </c>
      <c r="D11" s="41" t="s">
        <v>69</v>
      </c>
      <c r="E11" s="41" t="s">
        <v>70</v>
      </c>
      <c r="F11" s="63"/>
      <c r="G11" s="41" t="s">
        <v>83</v>
      </c>
      <c r="H11" s="42" t="s">
        <v>67</v>
      </c>
      <c r="I11" s="43" t="s">
        <v>65</v>
      </c>
      <c r="J11" s="43"/>
    </row>
  </sheetData>
  <sheetProtection formatCells="0" insertColumns="0" insertRows="0" sort="0" autoFilter="0" pivotTables="0"/>
  <mergeCells count="12">
    <mergeCell ref="J8:J9"/>
    <mergeCell ref="G6:G7"/>
    <mergeCell ref="E4:E5"/>
    <mergeCell ref="G4:G5"/>
    <mergeCell ref="H4:H5"/>
    <mergeCell ref="I4:I5"/>
    <mergeCell ref="J4:J5"/>
    <mergeCell ref="F3:F11"/>
    <mergeCell ref="E8:E9"/>
    <mergeCell ref="G8:G9"/>
    <mergeCell ref="H8:H9"/>
    <mergeCell ref="I8:I9"/>
  </mergeCells>
  <hyperlinks>
    <hyperlink ref="H11" r:id="rId1" xr:uid="{20181758-4A1D-4FBA-ADBE-EEFE7BD7B185}"/>
    <hyperlink ref="H3" r:id="rId2" xr:uid="{4DF02F9B-FA0E-4600-944E-FAAAAB56AB7A}"/>
    <hyperlink ref="H6" r:id="rId3" xr:uid="{7256D6DD-48F4-45F0-A50D-C58314ED9C95}"/>
    <hyperlink ref="H7" r:id="rId4" xr:uid="{27ED8814-03F1-4456-A263-A2F65871B1E0}"/>
    <hyperlink ref="H10" r:id="rId5" xr:uid="{AF88662C-405E-440A-BD9E-3AE75013B281}"/>
    <hyperlink ref="I6" r:id="rId6" xr:uid="{1ADD97A4-8E84-42AF-9D3F-4C25E59418D3}"/>
    <hyperlink ref="I7" r:id="rId7" xr:uid="{D2BA3E1C-220E-4787-B4DC-925F3C797695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3892f59-c89e-4028-9575-21b02c4d8b15">
      <Terms xmlns="http://schemas.microsoft.com/office/infopath/2007/PartnerControls"/>
    </lcf76f155ced4ddcb4097134ff3c332f>
    <TaxCatchAll xmlns="f030f3e3-fe3c-41bd-a49e-513bc4d7838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D58409F6D1BF4E81FCF9454E3FDAC8" ma:contentTypeVersion="13" ma:contentTypeDescription="Create a new document." ma:contentTypeScope="" ma:versionID="8d05b3be95cb283e74689ee427e57b63">
  <xsd:schema xmlns:xsd="http://www.w3.org/2001/XMLSchema" xmlns:xs="http://www.w3.org/2001/XMLSchema" xmlns:p="http://schemas.microsoft.com/office/2006/metadata/properties" xmlns:ns2="d3892f59-c89e-4028-9575-21b02c4d8b15" xmlns:ns3="f030f3e3-fe3c-41bd-a49e-513bc4d78389" targetNamespace="http://schemas.microsoft.com/office/2006/metadata/properties" ma:root="true" ma:fieldsID="e197935f23eedf78c02b6480e0189ca3" ns2:_="" ns3:_="">
    <xsd:import namespace="d3892f59-c89e-4028-9575-21b02c4d8b15"/>
    <xsd:import namespace="f030f3e3-fe3c-41bd-a49e-513bc4d783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TaxCatchAll" minOccurs="0"/>
                <xsd:element ref="ns2:MediaServiceOCR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892f59-c89e-4028-9575-21b02c4d8b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75d88ab5-8cf0-45ea-9ae7-0517292233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30f3e3-fe3c-41bd-a49e-513bc4d78389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01231f9-0174-465e-9778-f1878af1818f}" ma:internalName="TaxCatchAll" ma:showField="CatchAllData" ma:web="f030f3e3-fe3c-41bd-a49e-513bc4d783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31B2F40-BE42-4A7E-82C9-31BDAE1A21B2}">
  <ds:schemaRefs>
    <ds:schemaRef ds:uri="f030f3e3-fe3c-41bd-a49e-513bc4d78389"/>
    <ds:schemaRef ds:uri="http://www.w3.org/XML/1998/namespace"/>
    <ds:schemaRef ds:uri="http://schemas.microsoft.com/office/2006/documentManagement/types"/>
    <ds:schemaRef ds:uri="d3892f59-c89e-4028-9575-21b02c4d8b15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00A2E3E2-3415-4512-9D12-2BAA8F3578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892f59-c89e-4028-9575-21b02c4d8b15"/>
    <ds:schemaRef ds:uri="f030f3e3-fe3c-41bd-a49e-513bc4d783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0721155-47D6-477F-9A2B-C20E8BCCE3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13</vt:i4>
      </vt:variant>
    </vt:vector>
  </HeadingPairs>
  <TitlesOfParts>
    <vt:vector size="18" baseType="lpstr">
      <vt:lpstr>Chart</vt:lpstr>
      <vt:lpstr>Output Tables</vt:lpstr>
      <vt:lpstr>Inflation</vt:lpstr>
      <vt:lpstr>Lists</vt:lpstr>
      <vt:lpstr>Data Sources</vt:lpstr>
      <vt:lpstr>tableCF</vt:lpstr>
      <vt:lpstr>tableFixedOM</vt:lpstr>
      <vt:lpstr>tableMetadata</vt:lpstr>
      <vt:lpstr>tableNominalLCOE</vt:lpstr>
      <vt:lpstr>tableNominalLFCwPTC</vt:lpstr>
      <vt:lpstr>tableOvernightCapital</vt:lpstr>
      <vt:lpstr>tableResources</vt:lpstr>
      <vt:lpstr>tableVarOM</vt:lpstr>
      <vt:lpstr>tableWACCnominal</vt:lpstr>
      <vt:lpstr>Years</vt:lpstr>
      <vt:lpstr>YearsDollarBasis</vt:lpstr>
      <vt:lpstr>YearsInflation</vt:lpstr>
      <vt:lpstr>YearsToRun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Sam Schreiber</dc:creator>
  <cp:keywords/>
  <dc:description/>
  <cp:lastModifiedBy>Charlotte Fagan</cp:lastModifiedBy>
  <cp:revision/>
  <dcterms:created xsi:type="dcterms:W3CDTF">2019-02-09T00:17:20Z</dcterms:created>
  <dcterms:modified xsi:type="dcterms:W3CDTF">2026-04-10T15:37:08Z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53bbb04a-1947-4eb6-967e-69cb9492be51</vt:lpwstr>
  </property>
  <property fmtid="{D5CDD505-2E9C-101B-9397-08002B2CF9AE}" pid="3" name="ContentTypeId">
    <vt:lpwstr>0x010100B2D58409F6D1BF4E81FCF9454E3FDAC8</vt:lpwstr>
  </property>
  <property fmtid="{D5CDD505-2E9C-101B-9397-08002B2CF9AE}" pid="4" name="{A44787D4-0540-4523-9961-78E4036D8C6D}">
    <vt:lpwstr>{2ECBBC32-10FE-47BE-8DB5-22A938906143}</vt:lpwstr>
  </property>
  <property fmtid="{D5CDD505-2E9C-101B-9397-08002B2CF9AE}" pid="5" name="Order">
    <vt:r8>8500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_ExtendedDescription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MediaServiceImageTags">
    <vt:lpwstr/>
  </property>
</Properties>
</file>