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evitan-my.sharepoint.com/personal/sw_levitan_com/Documents/LEVSERVER Files/Active Project Files/IPA 2023 Clean Energy Study/Aurora/Input Workpapers/Load/For Production/"/>
    </mc:Choice>
  </mc:AlternateContent>
  <xr:revisionPtr revIDLastSave="121" documentId="8_{02D681F7-E0C8-42DF-ABD8-9ECCFEB2151C}" xr6:coauthVersionLast="47" xr6:coauthVersionMax="47" xr10:uidLastSave="{5C506AAD-B3E2-4887-8E49-6838A99C7560}"/>
  <bookViews>
    <workbookView xWindow="-113" yWindow="-113" windowWidth="24267" windowHeight="14526" activeTab="3" xr2:uid="{5BE15E91-BBF8-4036-99BF-0C2694F8BAB9}"/>
  </bookViews>
  <sheets>
    <sheet name="Notes" sheetId="4" r:id="rId1"/>
    <sheet name="MISO Load Extrapolated" sheetId="1" r:id="rId2"/>
    <sheet name="Fig2 Chart" sheetId="2" r:id="rId3"/>
    <sheet name="Fig2 Data" sheetId="3" r:id="rId4"/>
  </sheets>
  <definedNames>
    <definedName name="_xlnm._FilterDatabase" localSheetId="1" hidden="1">'MISO Load Extrapolated'!$A$2:$AP$101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3" i="3" l="1"/>
  <c r="C16" i="3"/>
  <c r="D16" i="3"/>
  <c r="E16" i="3"/>
  <c r="F16" i="3"/>
  <c r="G16" i="3"/>
  <c r="H16" i="3"/>
  <c r="I16" i="3"/>
  <c r="J16" i="3"/>
  <c r="K16" i="3"/>
  <c r="L16" i="3"/>
  <c r="M16" i="3"/>
  <c r="N16" i="3"/>
  <c r="O16" i="3"/>
  <c r="P16" i="3"/>
  <c r="Q16" i="3"/>
  <c r="R16" i="3"/>
  <c r="S16" i="3"/>
  <c r="T16" i="3"/>
  <c r="U16" i="3"/>
  <c r="V17" i="3"/>
  <c r="W17" i="3"/>
  <c r="X17" i="3"/>
  <c r="Y17" i="3"/>
  <c r="Z17" i="3"/>
  <c r="AA17" i="3"/>
  <c r="AB17" i="3"/>
  <c r="AC17" i="3"/>
  <c r="B16" i="3"/>
  <c r="AC31" i="3"/>
  <c r="AB31" i="3"/>
  <c r="AA31" i="3"/>
  <c r="Z31" i="3"/>
  <c r="Y31" i="3"/>
  <c r="X31" i="3"/>
  <c r="W31" i="3"/>
  <c r="V31" i="3"/>
  <c r="U30" i="3"/>
  <c r="T30" i="3"/>
  <c r="S30" i="3"/>
  <c r="R30" i="3"/>
  <c r="Q30" i="3"/>
  <c r="P30" i="3"/>
  <c r="O30" i="3"/>
  <c r="N30" i="3"/>
  <c r="M30" i="3"/>
  <c r="L30" i="3"/>
  <c r="K30" i="3"/>
  <c r="J30" i="3"/>
  <c r="I30" i="3"/>
  <c r="H30" i="3"/>
  <c r="G30" i="3"/>
  <c r="F30" i="3"/>
  <c r="E30" i="3"/>
  <c r="D30" i="3"/>
  <c r="C30" i="3"/>
  <c r="B30" i="3"/>
  <c r="C13" i="3"/>
  <c r="D13" i="3"/>
  <c r="E13" i="3"/>
  <c r="F13" i="3"/>
  <c r="G13" i="3"/>
  <c r="H13" i="3"/>
  <c r="I13" i="3"/>
  <c r="J13" i="3"/>
  <c r="K13" i="3"/>
  <c r="L13" i="3"/>
  <c r="M13" i="3"/>
  <c r="N13" i="3"/>
  <c r="O13" i="3"/>
  <c r="P13" i="3"/>
  <c r="Q13" i="3"/>
  <c r="R13" i="3"/>
  <c r="S13" i="3"/>
  <c r="T13" i="3"/>
  <c r="U13" i="3"/>
  <c r="V14" i="3"/>
  <c r="W14" i="3"/>
  <c r="X14" i="3"/>
  <c r="Y14" i="3"/>
  <c r="Z14" i="3"/>
  <c r="AA14" i="3"/>
  <c r="AB14" i="3"/>
  <c r="AC14" i="3"/>
  <c r="Y35" i="1"/>
  <c r="Z35" i="1" s="1"/>
  <c r="AA35" i="1" s="1"/>
  <c r="AB35" i="1" s="1"/>
  <c r="AC35" i="1" s="1"/>
  <c r="AD35" i="1" s="1"/>
  <c r="AE35" i="1" s="1"/>
  <c r="AF35" i="1" s="1"/>
  <c r="A35" i="1"/>
  <c r="A34" i="1"/>
  <c r="Y33" i="1"/>
  <c r="Z33" i="1" s="1"/>
  <c r="AA33" i="1" s="1"/>
  <c r="AB33" i="1" s="1"/>
  <c r="AC33" i="1" s="1"/>
  <c r="AD33" i="1" s="1"/>
  <c r="AE33" i="1" s="1"/>
  <c r="AF33" i="1" s="1"/>
  <c r="A33" i="1"/>
  <c r="Y32" i="1"/>
  <c r="Z32" i="1" s="1"/>
  <c r="AA32" i="1" s="1"/>
  <c r="AB32" i="1" s="1"/>
  <c r="AC32" i="1" s="1"/>
  <c r="AD32" i="1" s="1"/>
  <c r="AE32" i="1" s="1"/>
  <c r="AF32" i="1" s="1"/>
  <c r="A32" i="1"/>
  <c r="A31" i="1"/>
  <c r="Y30" i="1"/>
  <c r="Z30" i="1" s="1"/>
  <c r="AA30" i="1" s="1"/>
  <c r="AB30" i="1" s="1"/>
  <c r="AC30" i="1" s="1"/>
  <c r="AD30" i="1" s="1"/>
  <c r="AE30" i="1" s="1"/>
  <c r="AF30" i="1" s="1"/>
  <c r="A30" i="1"/>
  <c r="Y29" i="1"/>
  <c r="Z29" i="1" s="1"/>
  <c r="AA29" i="1" s="1"/>
  <c r="AB29" i="1" s="1"/>
  <c r="AC29" i="1" s="1"/>
  <c r="AD29" i="1" s="1"/>
  <c r="AE29" i="1" s="1"/>
  <c r="AF29" i="1" s="1"/>
  <c r="A29" i="1"/>
  <c r="A28" i="1"/>
  <c r="Y27" i="1"/>
  <c r="Z27" i="1" s="1"/>
  <c r="AA27" i="1" s="1"/>
  <c r="AB27" i="1" s="1"/>
  <c r="AC27" i="1" s="1"/>
  <c r="AD27" i="1" s="1"/>
  <c r="AE27" i="1" s="1"/>
  <c r="AF27" i="1" s="1"/>
  <c r="A27" i="1"/>
  <c r="Y26" i="1"/>
  <c r="Z26" i="1" s="1"/>
  <c r="AA26" i="1" s="1"/>
  <c r="AB26" i="1" s="1"/>
  <c r="AC26" i="1" s="1"/>
  <c r="AD26" i="1" s="1"/>
  <c r="AE26" i="1" s="1"/>
  <c r="AF26" i="1" s="1"/>
  <c r="A26" i="1"/>
  <c r="A25" i="1"/>
  <c r="Y24" i="1"/>
  <c r="Z24" i="1" s="1"/>
  <c r="AA24" i="1" s="1"/>
  <c r="AB24" i="1" s="1"/>
  <c r="AC24" i="1" s="1"/>
  <c r="AD24" i="1" s="1"/>
  <c r="AE24" i="1" s="1"/>
  <c r="AF24" i="1" s="1"/>
  <c r="A24" i="1"/>
  <c r="Y23" i="1"/>
  <c r="Z23" i="1" s="1"/>
  <c r="AA23" i="1" s="1"/>
  <c r="AB23" i="1" s="1"/>
  <c r="AC23" i="1" s="1"/>
  <c r="AD23" i="1" s="1"/>
  <c r="AE23" i="1" s="1"/>
  <c r="AF23" i="1" s="1"/>
  <c r="A23" i="1"/>
  <c r="A22" i="1"/>
  <c r="Y21" i="1"/>
  <c r="Z21" i="1" s="1"/>
  <c r="AA21" i="1" s="1"/>
  <c r="AB21" i="1" s="1"/>
  <c r="AC21" i="1" s="1"/>
  <c r="AD21" i="1" s="1"/>
  <c r="AE21" i="1" s="1"/>
  <c r="AF21" i="1" s="1"/>
  <c r="A21" i="1"/>
  <c r="Y20" i="1"/>
  <c r="Z20" i="1" s="1"/>
  <c r="AA20" i="1" s="1"/>
  <c r="AB20" i="1" s="1"/>
  <c r="AC20" i="1" s="1"/>
  <c r="AD20" i="1" s="1"/>
  <c r="AE20" i="1" s="1"/>
  <c r="AF20" i="1" s="1"/>
  <c r="A20" i="1"/>
  <c r="A19" i="1"/>
  <c r="Y18" i="1"/>
  <c r="Z18" i="1" s="1"/>
  <c r="AA18" i="1" s="1"/>
  <c r="AB18" i="1" s="1"/>
  <c r="AC18" i="1" s="1"/>
  <c r="AD18" i="1" s="1"/>
  <c r="AE18" i="1" s="1"/>
  <c r="AF18" i="1" s="1"/>
  <c r="A18" i="1"/>
  <c r="Y17" i="1"/>
  <c r="Z17" i="1" s="1"/>
  <c r="AA17" i="1" s="1"/>
  <c r="AB17" i="1" s="1"/>
  <c r="AC17" i="1" s="1"/>
  <c r="AD17" i="1" s="1"/>
  <c r="AE17" i="1" s="1"/>
  <c r="AF17" i="1" s="1"/>
  <c r="A17" i="1"/>
  <c r="A16" i="1"/>
  <c r="Y15" i="1"/>
  <c r="Z15" i="1" s="1"/>
  <c r="AA15" i="1" s="1"/>
  <c r="AB15" i="1" s="1"/>
  <c r="AC15" i="1" s="1"/>
  <c r="AD15" i="1" s="1"/>
  <c r="AE15" i="1" s="1"/>
  <c r="AF15" i="1" s="1"/>
  <c r="A15" i="1"/>
  <c r="Y14" i="1"/>
  <c r="Z14" i="1" s="1"/>
  <c r="AA14" i="1" s="1"/>
  <c r="AB14" i="1" s="1"/>
  <c r="AC14" i="1" s="1"/>
  <c r="AD14" i="1" s="1"/>
  <c r="AE14" i="1" s="1"/>
  <c r="AF14" i="1" s="1"/>
  <c r="A14" i="1"/>
  <c r="A13" i="1"/>
  <c r="Y12" i="1"/>
  <c r="Z12" i="1" s="1"/>
  <c r="AA12" i="1" s="1"/>
  <c r="AB12" i="1" s="1"/>
  <c r="AC12" i="1" s="1"/>
  <c r="AD12" i="1" s="1"/>
  <c r="AE12" i="1" s="1"/>
  <c r="AF12" i="1" s="1"/>
  <c r="A12" i="1"/>
  <c r="Y11" i="1"/>
  <c r="Z11" i="1" s="1"/>
  <c r="AA11" i="1" s="1"/>
  <c r="AB11" i="1" s="1"/>
  <c r="AC11" i="1" s="1"/>
  <c r="AD11" i="1" s="1"/>
  <c r="AE11" i="1" s="1"/>
  <c r="AF11" i="1" s="1"/>
  <c r="A11" i="1"/>
  <c r="A10" i="1"/>
  <c r="Y9" i="1"/>
  <c r="Z9" i="1" s="1"/>
  <c r="AA9" i="1" s="1"/>
  <c r="AB9" i="1" s="1"/>
  <c r="AC9" i="1" s="1"/>
  <c r="AD9" i="1" s="1"/>
  <c r="AE9" i="1" s="1"/>
  <c r="AF9" i="1" s="1"/>
  <c r="A9" i="1"/>
  <c r="Y8" i="1"/>
  <c r="Z8" i="1" s="1"/>
  <c r="AA8" i="1" s="1"/>
  <c r="AB8" i="1" s="1"/>
  <c r="AC8" i="1" s="1"/>
  <c r="AD8" i="1" s="1"/>
  <c r="AE8" i="1" s="1"/>
  <c r="AF8" i="1" s="1"/>
  <c r="A8" i="1"/>
  <c r="A7" i="1"/>
  <c r="Y6" i="1"/>
  <c r="Z6" i="1" s="1"/>
  <c r="AA6" i="1" s="1"/>
  <c r="AB6" i="1" s="1"/>
  <c r="AC6" i="1" s="1"/>
  <c r="AD6" i="1" s="1"/>
  <c r="AE6" i="1" s="1"/>
  <c r="AF6" i="1" s="1"/>
  <c r="A6" i="1"/>
  <c r="Y5" i="1"/>
  <c r="Z5" i="1" s="1"/>
  <c r="AA5" i="1" s="1"/>
  <c r="AB5" i="1" s="1"/>
  <c r="AC5" i="1" s="1"/>
  <c r="AD5" i="1" s="1"/>
  <c r="AE5" i="1" s="1"/>
  <c r="AF5" i="1" s="1"/>
  <c r="A5" i="1"/>
  <c r="A4" i="1"/>
  <c r="Z3" i="1"/>
  <c r="AA3" i="1" s="1"/>
  <c r="AB3" i="1" s="1"/>
  <c r="AC3" i="1" s="1"/>
  <c r="AD3" i="1" s="1"/>
  <c r="AE3" i="1" s="1"/>
  <c r="AF3" i="1" s="1"/>
  <c r="Y3" i="1"/>
  <c r="A3" i="1"/>
  <c r="G2" i="1"/>
  <c r="H2" i="1" s="1"/>
  <c r="I2" i="1" s="1"/>
  <c r="J2" i="1" s="1"/>
  <c r="K2" i="1" s="1"/>
  <c r="L2" i="1" s="1"/>
  <c r="M2" i="1" s="1"/>
  <c r="N2" i="1" s="1"/>
  <c r="O2" i="1" s="1"/>
  <c r="P2" i="1" s="1"/>
  <c r="Q2" i="1" s="1"/>
  <c r="R2" i="1" s="1"/>
  <c r="S2" i="1" s="1"/>
  <c r="T2" i="1" s="1"/>
  <c r="U2" i="1" s="1"/>
  <c r="V2" i="1" s="1"/>
  <c r="W2" i="1" s="1"/>
  <c r="X2" i="1" s="1"/>
  <c r="Y2" i="1" s="1"/>
  <c r="Z2" i="1" s="1"/>
  <c r="AA2" i="1" s="1"/>
  <c r="AB2" i="1" s="1"/>
  <c r="AC2" i="1" s="1"/>
  <c r="AD2" i="1" s="1"/>
  <c r="AE2" i="1" s="1"/>
  <c r="AF2" i="1" s="1"/>
  <c r="F2" i="1"/>
</calcChain>
</file>

<file path=xl/sharedStrings.xml><?xml version="1.0" encoding="utf-8"?>
<sst xmlns="http://schemas.openxmlformats.org/spreadsheetml/2006/main" count="142" uniqueCount="46">
  <si>
    <t>Source: MISO Futures Study</t>
  </si>
  <si>
    <t>20230428 LRTP Workshop Item 03b All Futures Load Forecast Summary.xlsx</t>
  </si>
  <si>
    <t>Key</t>
  </si>
  <si>
    <t>Case</t>
  </si>
  <si>
    <t>LRZ</t>
  </si>
  <si>
    <t>Category</t>
  </si>
  <si>
    <t>F1</t>
  </si>
  <si>
    <t>LRZ 1</t>
  </si>
  <si>
    <t>Energy (GWh)</t>
  </si>
  <si>
    <t>System Peak (MW)</t>
  </si>
  <si>
    <t>Zonal Peak (MW)</t>
  </si>
  <si>
    <t>LRZ 2</t>
  </si>
  <si>
    <t>LRZ 3</t>
  </si>
  <si>
    <t>LRZ 4</t>
  </si>
  <si>
    <t>LRZ 5</t>
  </si>
  <si>
    <t>LRZ 6</t>
  </si>
  <si>
    <t>LRZ 7</t>
  </si>
  <si>
    <t>LRZ 8</t>
  </si>
  <si>
    <t>LRZ 9</t>
  </si>
  <si>
    <t>LRZ 10</t>
  </si>
  <si>
    <t>ALL</t>
  </si>
  <si>
    <t>N/C Energy Forecast GWh</t>
  </si>
  <si>
    <t>N/C Energy Extrapolation GWh</t>
  </si>
  <si>
    <t>LRZ4 Energy Forecast GWh</t>
  </si>
  <si>
    <t>LRZ4 Energy Extrapolation GWh</t>
  </si>
  <si>
    <t>Year</t>
  </si>
  <si>
    <t>LRZ1</t>
  </si>
  <si>
    <t>LRZ2</t>
  </si>
  <si>
    <t>LRZ3</t>
  </si>
  <si>
    <t>LRZ4</t>
  </si>
  <si>
    <t>LRZ5</t>
  </si>
  <si>
    <t>LRZ6</t>
  </si>
  <si>
    <t>LRZ7</t>
  </si>
  <si>
    <t>LRZ8</t>
  </si>
  <si>
    <t>LRZ9</t>
  </si>
  <si>
    <t>LRZ10</t>
  </si>
  <si>
    <t>Annual Energy (GWh)</t>
  </si>
  <si>
    <t>Sheet</t>
  </si>
  <si>
    <t>Notes</t>
  </si>
  <si>
    <t>Load extrapolations are made from primary source using Combined Annual Growth Rate.  Annual Energy and zonal peak are input into Aurora.</t>
  </si>
  <si>
    <t>Fig 2 Chart</t>
  </si>
  <si>
    <t>Fig 2 Data</t>
  </si>
  <si>
    <t>Data inputs shown in Appendix E Figure 2, Study Figure 8-3</t>
  </si>
  <si>
    <t>MISO Load Extrapolated</t>
  </si>
  <si>
    <t>Figure 2 Chart is showned with links to data</t>
  </si>
  <si>
    <t>Annual System Peak (GWh)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</si>
</sst>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8"/>
      <name val="Calibri"/>
      <family val="2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16">
    <xf numFmtId="0" fontId="0" fillId="0" borderId="0" xfId="0"/>
    <xf numFmtId="0" fontId="1" fillId="2" borderId="0" xfId="0" applyFont="1" applyFill="1"/>
    <xf numFmtId="0" fontId="0" fillId="2" borderId="0" xfId="0" applyFill="1"/>
    <xf numFmtId="0" fontId="1" fillId="2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9" fontId="1" fillId="2" borderId="0" xfId="0" applyNumberFormat="1" applyFont="1" applyFill="1" applyAlignment="1">
      <alignment horizontal="center"/>
    </xf>
    <xf numFmtId="1" fontId="0" fillId="2" borderId="0" xfId="0" applyNumberFormat="1" applyFill="1"/>
    <xf numFmtId="0" fontId="0" fillId="2" borderId="0" xfId="0" applyFill="1" applyAlignment="1">
      <alignment horizontal="center"/>
    </xf>
    <xf numFmtId="0" fontId="4" fillId="0" borderId="0" xfId="0" applyFont="1"/>
    <xf numFmtId="1" fontId="0" fillId="4" borderId="0" xfId="0" applyNumberFormat="1" applyFill="1"/>
    <xf numFmtId="0" fontId="0" fillId="0" borderId="0" xfId="0" applyFill="1"/>
    <xf numFmtId="0" fontId="5" fillId="2" borderId="0" xfId="2" applyFill="1"/>
    <xf numFmtId="0" fontId="1" fillId="0" borderId="0" xfId="0" applyFont="1" applyFill="1" applyAlignment="1">
      <alignment horizontal="center"/>
    </xf>
    <xf numFmtId="0" fontId="1" fillId="0" borderId="0" xfId="0" applyFont="1" applyFill="1"/>
    <xf numFmtId="164" fontId="0" fillId="0" borderId="0" xfId="1" applyNumberFormat="1" applyFont="1" applyFill="1"/>
    <xf numFmtId="164" fontId="1" fillId="0" borderId="0" xfId="1" applyNumberFormat="1" applyFont="1" applyFill="1"/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chartsheet" Target="chartsheets/sheet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3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840521373055873"/>
          <c:y val="2.6891411157103917E-2"/>
          <c:w val="0.77210385854343278"/>
          <c:h val="0.844070082168907"/>
        </c:manualLayout>
      </c:layout>
      <c:lineChart>
        <c:grouping val="standard"/>
        <c:varyColors val="0"/>
        <c:ser>
          <c:idx val="0"/>
          <c:order val="0"/>
          <c:tx>
            <c:v>MISO North/Central Forecast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'Fig2 Data'!$B$13:$AC$13</c:f>
              <c:numCache>
                <c:formatCode>_(* #,##0_);_(* \(#,##0\);_(* "-"??_);_(@_)</c:formatCode>
                <c:ptCount val="28"/>
                <c:pt idx="0">
                  <c:v>525409.17021530331</c:v>
                </c:pt>
                <c:pt idx="1">
                  <c:v>529674.46445203805</c:v>
                </c:pt>
                <c:pt idx="2">
                  <c:v>532164.38729584392</c:v>
                </c:pt>
                <c:pt idx="3">
                  <c:v>535795.07220236084</c:v>
                </c:pt>
                <c:pt idx="4">
                  <c:v>539438.48239150213</c:v>
                </c:pt>
                <c:pt idx="5">
                  <c:v>543892.88000424358</c:v>
                </c:pt>
                <c:pt idx="6">
                  <c:v>547579.59269517148</c:v>
                </c:pt>
                <c:pt idx="7">
                  <c:v>551819.22853537218</c:v>
                </c:pt>
                <c:pt idx="8">
                  <c:v>555675.64797362511</c:v>
                </c:pt>
                <c:pt idx="9">
                  <c:v>559846.53709189489</c:v>
                </c:pt>
                <c:pt idx="10">
                  <c:v>563016.81206077687</c:v>
                </c:pt>
                <c:pt idx="11">
                  <c:v>567342.68442098086</c:v>
                </c:pt>
                <c:pt idx="12">
                  <c:v>571264.06552487379</c:v>
                </c:pt>
                <c:pt idx="13">
                  <c:v>576151.44960561895</c:v>
                </c:pt>
                <c:pt idx="14">
                  <c:v>580017.02778449538</c:v>
                </c:pt>
                <c:pt idx="15">
                  <c:v>584304.99226621957</c:v>
                </c:pt>
                <c:pt idx="16">
                  <c:v>588661.87387072667</c:v>
                </c:pt>
                <c:pt idx="17">
                  <c:v>593240.93345811334</c:v>
                </c:pt>
                <c:pt idx="18">
                  <c:v>597969.70853036072</c:v>
                </c:pt>
                <c:pt idx="19">
                  <c:v>602860.88511598448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Fig2Data!#REF!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75AD-4788-889E-DA4A438C4650}"/>
            </c:ext>
          </c:extLst>
        </c:ser>
        <c:ser>
          <c:idx val="3"/>
          <c:order val="1"/>
          <c:tx>
            <c:v>MISO North/Central Extrapolation</c:v>
          </c:tx>
          <c:spPr>
            <a:ln w="28575" cap="rnd">
              <a:solidFill>
                <a:schemeClr val="accent1"/>
              </a:solidFill>
              <a:prstDash val="dash"/>
              <a:round/>
            </a:ln>
            <a:effectLst/>
          </c:spPr>
          <c:marker>
            <c:symbol val="none"/>
          </c:marker>
          <c:val>
            <c:numRef>
              <c:f>'Fig2 Data'!$B$14:$AC$14</c:f>
              <c:numCache>
                <c:formatCode>_(* #,##0_);_(* \(#,##0\);_(* "-"??_);_(@_)</c:formatCode>
                <c:ptCount val="28"/>
                <c:pt idx="20">
                  <c:v>607261.3097078111</c:v>
                </c:pt>
                <c:pt idx="21">
                  <c:v>611696.04844206129</c:v>
                </c:pt>
                <c:pt idx="22">
                  <c:v>616165.38798671425</c:v>
                </c:pt>
                <c:pt idx="23">
                  <c:v>620669.61756850767</c:v>
                </c:pt>
                <c:pt idx="24">
                  <c:v>625209.02899715409</c:v>
                </c:pt>
                <c:pt idx="25">
                  <c:v>629783.91668979684</c:v>
                </c:pt>
                <c:pt idx="26">
                  <c:v>634394.57769570954</c:v>
                </c:pt>
                <c:pt idx="27">
                  <c:v>639041.31172124029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Fig2Data!#REF!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75AD-4788-889E-DA4A438C46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7077328"/>
        <c:axId val="777080568"/>
      </c:lineChart>
      <c:lineChart>
        <c:grouping val="standard"/>
        <c:varyColors val="0"/>
        <c:ser>
          <c:idx val="1"/>
          <c:order val="2"/>
          <c:tx>
            <c:v>Zone 4 Forecast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'Fig2 Data'!$B$16:$AC$16</c:f>
              <c:numCache>
                <c:formatCode>_(* #,##0_);_(* \(#,##0\);_(* "-"??_);_(@_)</c:formatCode>
                <c:ptCount val="28"/>
                <c:pt idx="0">
                  <c:v>51317.402737469085</c:v>
                </c:pt>
                <c:pt idx="1">
                  <c:v>51631.829417794921</c:v>
                </c:pt>
                <c:pt idx="2">
                  <c:v>51866.643292986111</c:v>
                </c:pt>
                <c:pt idx="3">
                  <c:v>52154.318949005661</c:v>
                </c:pt>
                <c:pt idx="4">
                  <c:v>52419.822374761025</c:v>
                </c:pt>
                <c:pt idx="5">
                  <c:v>52722.183009874971</c:v>
                </c:pt>
                <c:pt idx="6">
                  <c:v>53033.398962504813</c:v>
                </c:pt>
                <c:pt idx="7">
                  <c:v>53402.025826680743</c:v>
                </c:pt>
                <c:pt idx="8">
                  <c:v>53724.06099929387</c:v>
                </c:pt>
                <c:pt idx="9">
                  <c:v>54100.07452947976</c:v>
                </c:pt>
                <c:pt idx="10">
                  <c:v>54444.199475110123</c:v>
                </c:pt>
                <c:pt idx="11">
                  <c:v>54811.456845890156</c:v>
                </c:pt>
                <c:pt idx="12">
                  <c:v>55164.513091054854</c:v>
                </c:pt>
                <c:pt idx="13">
                  <c:v>55508.438817738883</c:v>
                </c:pt>
                <c:pt idx="14">
                  <c:v>55903.558325672922</c:v>
                </c:pt>
                <c:pt idx="15">
                  <c:v>56285.454851613787</c:v>
                </c:pt>
                <c:pt idx="16">
                  <c:v>56666.92408275784</c:v>
                </c:pt>
                <c:pt idx="17">
                  <c:v>57073.027796848437</c:v>
                </c:pt>
                <c:pt idx="18">
                  <c:v>57492.660043803764</c:v>
                </c:pt>
                <c:pt idx="19">
                  <c:v>57927.021079416591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5AD-4788-889E-DA4A438C4650}"/>
            </c:ext>
          </c:extLst>
        </c:ser>
        <c:ser>
          <c:idx val="2"/>
          <c:order val="3"/>
          <c:tx>
            <c:v>Zone 4 Extrapolation</c:v>
          </c:tx>
          <c:spPr>
            <a:ln w="28575" cap="rnd">
              <a:solidFill>
                <a:schemeClr val="accent2"/>
              </a:solidFill>
              <a:prstDash val="dash"/>
              <a:round/>
            </a:ln>
            <a:effectLst/>
          </c:spPr>
          <c:marker>
            <c:symbol val="none"/>
          </c:marker>
          <c:val>
            <c:numRef>
              <c:f>'Fig2 Data'!$B$17:$AC$17</c:f>
              <c:numCache>
                <c:formatCode>_(* #,##0_);_(* \(#,##0\);_(* "-"??_);_(@_)</c:formatCode>
                <c:ptCount val="28"/>
                <c:pt idx="20">
                  <c:v>58297.574517073808</c:v>
                </c:pt>
                <c:pt idx="21">
                  <c:v>58670.498348505826</c:v>
                </c:pt>
                <c:pt idx="22">
                  <c:v>59045.80773688772</c:v>
                </c:pt>
                <c:pt idx="23">
                  <c:v>59423.517942391889</c:v>
                </c:pt>
                <c:pt idx="24">
                  <c:v>59803.644322808555</c:v>
                </c:pt>
                <c:pt idx="25">
                  <c:v>60186.202334170208</c:v>
                </c:pt>
                <c:pt idx="26">
                  <c:v>60571.207531380052</c:v>
                </c:pt>
                <c:pt idx="27">
                  <c:v>60958.675568844468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5AD-4788-889E-DA4A438C46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12679824"/>
        <c:axId val="1013586808"/>
      </c:lineChart>
      <c:catAx>
        <c:axId val="777077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7080568"/>
        <c:crosses val="autoZero"/>
        <c:auto val="1"/>
        <c:lblAlgn val="ctr"/>
        <c:lblOffset val="100"/>
        <c:noMultiLvlLbl val="0"/>
      </c:catAx>
      <c:valAx>
        <c:axId val="7770805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1">
                    <a:solidFill>
                      <a:sysClr val="windowText" lastClr="000000"/>
                    </a:solidFill>
                  </a:rPr>
                  <a:t>North/Central Energy</a:t>
                </a:r>
                <a:r>
                  <a:rPr lang="en-US" sz="1200" b="1" baseline="0">
                    <a:solidFill>
                      <a:sysClr val="windowText" lastClr="000000"/>
                    </a:solidFill>
                  </a:rPr>
                  <a:t> (GWh)</a:t>
                </a:r>
                <a:endParaRPr lang="en-US" sz="1200" b="1">
                  <a:solidFill>
                    <a:sysClr val="windowText" lastClr="000000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7077328"/>
        <c:crosses val="autoZero"/>
        <c:crossBetween val="between"/>
      </c:valAx>
      <c:valAx>
        <c:axId val="1013586808"/>
        <c:scaling>
          <c:orientation val="minMax"/>
          <c:min val="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1">
                    <a:solidFill>
                      <a:sysClr val="windowText" lastClr="000000"/>
                    </a:solidFill>
                  </a:rPr>
                  <a:t>Zone 4 Energy (GWh)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2679824"/>
        <c:crosses val="max"/>
        <c:crossBetween val="between"/>
      </c:valAx>
      <c:catAx>
        <c:axId val="712679824"/>
        <c:scaling>
          <c:orientation val="minMax"/>
        </c:scaling>
        <c:delete val="1"/>
        <c:axPos val="b"/>
        <c:majorTickMark val="out"/>
        <c:minorTickMark val="none"/>
        <c:tickLblPos val="nextTo"/>
        <c:crossAx val="101358680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EA268E55-B5FC-433E-9B92-7F356B3A7BD1}">
  <sheetPr/>
  <sheetViews>
    <sheetView zoomScale="90" workbookViewId="0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75757" cy="62992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3599AF2-E016-6D29-D0AD-B7996241927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dn.misoenergy.org/20230428%20LRTP%20Workshop%20Item%2003b%20All%20Futures%20Load%20Forecast%20Summary%20(MISO)628685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8918E9-2262-428C-9DB3-7C45B7F2A80B}">
  <dimension ref="A1:B4"/>
  <sheetViews>
    <sheetView topLeftCell="B1" workbookViewId="0">
      <selection activeCell="B8" sqref="B8"/>
    </sheetView>
  </sheetViews>
  <sheetFormatPr defaultRowHeight="15.05" x14ac:dyDescent="0.3"/>
  <cols>
    <col min="1" max="1" width="30.44140625" customWidth="1"/>
    <col min="2" max="2" width="210.5546875" bestFit="1" customWidth="1"/>
  </cols>
  <sheetData>
    <row r="1" spans="1:2" x14ac:dyDescent="0.3">
      <c r="A1" s="8" t="s">
        <v>37</v>
      </c>
      <c r="B1" s="8" t="s">
        <v>38</v>
      </c>
    </row>
    <row r="2" spans="1:2" x14ac:dyDescent="0.3">
      <c r="A2" t="s">
        <v>43</v>
      </c>
      <c r="B2" t="s">
        <v>39</v>
      </c>
    </row>
    <row r="3" spans="1:2" x14ac:dyDescent="0.3">
      <c r="A3" t="s">
        <v>40</v>
      </c>
      <c r="B3" t="s">
        <v>44</v>
      </c>
    </row>
    <row r="4" spans="1:2" x14ac:dyDescent="0.3">
      <c r="A4" t="s">
        <v>41</v>
      </c>
      <c r="B4" t="s">
        <v>42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331A0A-AD54-412E-B0AF-9FD9E2F440CE}">
  <dimension ref="A1:AP101"/>
  <sheetViews>
    <sheetView zoomScaleNormal="100" workbookViewId="0">
      <pane ySplit="2" topLeftCell="A3" activePane="bottomLeft" state="frozen"/>
      <selection activeCell="E12" sqref="E12:T12"/>
      <selection pane="bottomLeft" activeCell="I42" sqref="I42"/>
    </sheetView>
  </sheetViews>
  <sheetFormatPr defaultColWidth="8.6640625" defaultRowHeight="15.05" x14ac:dyDescent="0.3"/>
  <cols>
    <col min="1" max="1" width="26.6640625" style="2" bestFit="1" customWidth="1"/>
    <col min="2" max="2" width="7.33203125" style="2" bestFit="1" customWidth="1"/>
    <col min="3" max="3" width="6.33203125" style="2" bestFit="1" customWidth="1"/>
    <col min="4" max="4" width="17.33203125" style="2" bestFit="1" customWidth="1"/>
    <col min="5" max="24" width="9.44140625" style="2" bestFit="1" customWidth="1"/>
    <col min="25" max="25" width="10" style="2" bestFit="1" customWidth="1"/>
    <col min="26" max="16384" width="8.6640625" style="2"/>
  </cols>
  <sheetData>
    <row r="1" spans="1:42" x14ac:dyDescent="0.3">
      <c r="A1" s="1" t="s">
        <v>0</v>
      </c>
      <c r="B1" s="11" t="s">
        <v>1</v>
      </c>
    </row>
    <row r="2" spans="1:42" s="1" customFormat="1" x14ac:dyDescent="0.3">
      <c r="A2" s="1" t="s">
        <v>2</v>
      </c>
      <c r="B2" s="1" t="s">
        <v>3</v>
      </c>
      <c r="C2" s="1" t="s">
        <v>4</v>
      </c>
      <c r="D2" s="1" t="s">
        <v>5</v>
      </c>
      <c r="E2" s="3">
        <v>2023</v>
      </c>
      <c r="F2" s="3">
        <f t="shared" ref="F2:AF2" si="0">+E2+1</f>
        <v>2024</v>
      </c>
      <c r="G2" s="3">
        <f t="shared" si="0"/>
        <v>2025</v>
      </c>
      <c r="H2" s="3">
        <f t="shared" si="0"/>
        <v>2026</v>
      </c>
      <c r="I2" s="3">
        <f t="shared" si="0"/>
        <v>2027</v>
      </c>
      <c r="J2" s="3">
        <f t="shared" si="0"/>
        <v>2028</v>
      </c>
      <c r="K2" s="3">
        <f t="shared" si="0"/>
        <v>2029</v>
      </c>
      <c r="L2" s="3">
        <f t="shared" si="0"/>
        <v>2030</v>
      </c>
      <c r="M2" s="3">
        <f t="shared" si="0"/>
        <v>2031</v>
      </c>
      <c r="N2" s="3">
        <f t="shared" si="0"/>
        <v>2032</v>
      </c>
      <c r="O2" s="3">
        <f t="shared" si="0"/>
        <v>2033</v>
      </c>
      <c r="P2" s="3">
        <f t="shared" si="0"/>
        <v>2034</v>
      </c>
      <c r="Q2" s="3">
        <f t="shared" si="0"/>
        <v>2035</v>
      </c>
      <c r="R2" s="3">
        <f t="shared" si="0"/>
        <v>2036</v>
      </c>
      <c r="S2" s="3">
        <f t="shared" si="0"/>
        <v>2037</v>
      </c>
      <c r="T2" s="3">
        <f t="shared" si="0"/>
        <v>2038</v>
      </c>
      <c r="U2" s="3">
        <f t="shared" si="0"/>
        <v>2039</v>
      </c>
      <c r="V2" s="3">
        <f t="shared" si="0"/>
        <v>2040</v>
      </c>
      <c r="W2" s="3">
        <f t="shared" si="0"/>
        <v>2041</v>
      </c>
      <c r="X2" s="3">
        <f t="shared" si="0"/>
        <v>2042</v>
      </c>
      <c r="Y2" s="4">
        <f t="shared" si="0"/>
        <v>2043</v>
      </c>
      <c r="Z2" s="4">
        <f t="shared" si="0"/>
        <v>2044</v>
      </c>
      <c r="AA2" s="4">
        <f t="shared" si="0"/>
        <v>2045</v>
      </c>
      <c r="AB2" s="4">
        <f t="shared" si="0"/>
        <v>2046</v>
      </c>
      <c r="AC2" s="4">
        <f t="shared" si="0"/>
        <v>2047</v>
      </c>
      <c r="AD2" s="4">
        <f t="shared" si="0"/>
        <v>2048</v>
      </c>
      <c r="AE2" s="4">
        <f t="shared" si="0"/>
        <v>2049</v>
      </c>
      <c r="AF2" s="4">
        <f t="shared" si="0"/>
        <v>2050</v>
      </c>
      <c r="AG2" s="5"/>
      <c r="AH2" s="5"/>
      <c r="AI2" s="5"/>
      <c r="AJ2" s="5"/>
      <c r="AK2" s="5"/>
      <c r="AL2" s="5"/>
      <c r="AM2" s="5"/>
      <c r="AN2" s="5"/>
      <c r="AO2" s="5"/>
      <c r="AP2" s="5"/>
    </row>
    <row r="3" spans="1:42" x14ac:dyDescent="0.3">
      <c r="A3" s="2" t="str">
        <f>B3&amp;"_"&amp;C3&amp;"_"&amp;D3</f>
        <v>F1_LRZ 1_Energy (GWh)</v>
      </c>
      <c r="B3" s="2" t="s">
        <v>6</v>
      </c>
      <c r="C3" s="2" t="s">
        <v>7</v>
      </c>
      <c r="D3" s="2" t="s">
        <v>8</v>
      </c>
      <c r="E3" s="6">
        <v>105289.97815879989</v>
      </c>
      <c r="F3" s="6">
        <v>106145.05741891984</v>
      </c>
      <c r="G3" s="6">
        <v>106696.05024707015</v>
      </c>
      <c r="H3" s="6">
        <v>107519.67504910678</v>
      </c>
      <c r="I3" s="6">
        <v>108183.75130661771</v>
      </c>
      <c r="J3" s="6">
        <v>109081.96099281311</v>
      </c>
      <c r="K3" s="6">
        <v>109550.71520093745</v>
      </c>
      <c r="L3" s="6">
        <v>110235.655032279</v>
      </c>
      <c r="M3" s="6">
        <v>110936.92447225343</v>
      </c>
      <c r="N3" s="6">
        <v>111821.48817198127</v>
      </c>
      <c r="O3" s="6">
        <v>112284.83139593633</v>
      </c>
      <c r="P3" s="6">
        <v>113015.89460480987</v>
      </c>
      <c r="Q3" s="6">
        <v>113767.06324428318</v>
      </c>
      <c r="R3" s="6">
        <v>114746.57226693818</v>
      </c>
      <c r="S3" s="6">
        <v>115247.93085133948</v>
      </c>
      <c r="T3" s="6">
        <v>115907.71045372954</v>
      </c>
      <c r="U3" s="6">
        <v>116681.07548497843</v>
      </c>
      <c r="V3" s="6">
        <v>117448.1123750939</v>
      </c>
      <c r="W3" s="6">
        <v>118243.12346013928</v>
      </c>
      <c r="X3" s="6">
        <v>119068.65984804652</v>
      </c>
      <c r="Y3" s="6">
        <f>X3*($X3/$E3)^(1/19)</f>
        <v>119841.85998640239</v>
      </c>
      <c r="Z3" s="6">
        <f t="shared" ref="Z3:AF3" si="1">Y3*($X3/$E3)^(1/19)</f>
        <v>120620.0810803541</v>
      </c>
      <c r="AA3" s="6">
        <f t="shared" si="1"/>
        <v>121403.35573464891</v>
      </c>
      <c r="AB3" s="6">
        <f t="shared" si="1"/>
        <v>122191.71676576063</v>
      </c>
      <c r="AC3" s="6">
        <f t="shared" si="1"/>
        <v>122985.1972032645</v>
      </c>
      <c r="AD3" s="6">
        <f t="shared" si="1"/>
        <v>123783.83029122101</v>
      </c>
      <c r="AE3" s="6">
        <f t="shared" si="1"/>
        <v>124587.64948956871</v>
      </c>
      <c r="AF3" s="6">
        <f t="shared" si="1"/>
        <v>125396.68847552608</v>
      </c>
      <c r="AG3" s="7"/>
      <c r="AH3" s="7"/>
      <c r="AI3" s="7"/>
      <c r="AJ3" s="7"/>
      <c r="AK3" s="7"/>
      <c r="AL3" s="7"/>
      <c r="AM3" s="7"/>
      <c r="AN3" s="7"/>
      <c r="AO3" s="7"/>
      <c r="AP3" s="7"/>
    </row>
    <row r="4" spans="1:42" x14ac:dyDescent="0.3">
      <c r="A4" s="2" t="str">
        <f t="shared" ref="A4:A35" si="2">B4&amp;"_"&amp;C4&amp;"_"&amp;D4</f>
        <v>F1_LRZ 1_System Peak (MW)</v>
      </c>
      <c r="B4" s="2" t="s">
        <v>6</v>
      </c>
      <c r="C4" s="2" t="s">
        <v>7</v>
      </c>
      <c r="D4" s="2" t="s">
        <v>9</v>
      </c>
      <c r="E4" s="6">
        <v>15394.757662765585</v>
      </c>
      <c r="F4" s="6">
        <v>15483.452007515394</v>
      </c>
      <c r="G4" s="6">
        <v>15618.66555115162</v>
      </c>
      <c r="H4" s="6">
        <v>16174.345826474784</v>
      </c>
      <c r="I4" s="6">
        <v>18518.300600819144</v>
      </c>
      <c r="J4" s="6">
        <v>16314.503370370943</v>
      </c>
      <c r="K4" s="6">
        <v>16435.587822508813</v>
      </c>
      <c r="L4" s="6">
        <v>16511.121438339957</v>
      </c>
      <c r="M4" s="6">
        <v>16383.66622602976</v>
      </c>
      <c r="N4" s="6">
        <v>19191.969010744971</v>
      </c>
      <c r="O4" s="6">
        <v>19362.299488221455</v>
      </c>
      <c r="P4" s="6">
        <v>16674.518721629294</v>
      </c>
      <c r="Q4" s="6">
        <v>16823.548186690914</v>
      </c>
      <c r="R4" s="6">
        <v>16977.884532115098</v>
      </c>
      <c r="S4" s="6">
        <v>17128.667630029333</v>
      </c>
      <c r="T4" s="6">
        <v>20042.962235041177</v>
      </c>
      <c r="U4" s="6">
        <v>20220.737325535621</v>
      </c>
      <c r="V4" s="6">
        <v>17409.653894909887</v>
      </c>
      <c r="W4" s="6">
        <v>17484.058216843026</v>
      </c>
      <c r="X4" s="6">
        <v>17628.268502498864</v>
      </c>
      <c r="Y4" s="9"/>
      <c r="Z4" s="9"/>
      <c r="AA4" s="9"/>
      <c r="AB4" s="9"/>
      <c r="AC4" s="9"/>
      <c r="AD4" s="9"/>
      <c r="AE4" s="9"/>
      <c r="AF4" s="9"/>
      <c r="AG4" s="7"/>
      <c r="AH4" s="7"/>
      <c r="AI4" s="7"/>
      <c r="AJ4" s="7"/>
      <c r="AK4" s="7"/>
      <c r="AL4" s="7"/>
      <c r="AM4" s="7"/>
      <c r="AN4" s="7"/>
      <c r="AO4" s="7"/>
      <c r="AP4" s="7"/>
    </row>
    <row r="5" spans="1:42" x14ac:dyDescent="0.3">
      <c r="A5" s="2" t="str">
        <f t="shared" si="2"/>
        <v>F1_LRZ 1_Zonal Peak (MW)</v>
      </c>
      <c r="B5" s="2" t="s">
        <v>6</v>
      </c>
      <c r="C5" s="2" t="s">
        <v>7</v>
      </c>
      <c r="D5" s="2" t="s">
        <v>10</v>
      </c>
      <c r="E5" s="6">
        <v>18074.8180163213</v>
      </c>
      <c r="F5" s="6">
        <v>18245.305145759441</v>
      </c>
      <c r="G5" s="6">
        <v>18472.961322708787</v>
      </c>
      <c r="H5" s="6">
        <v>18629.684949166513</v>
      </c>
      <c r="I5" s="6">
        <v>18773.661335134249</v>
      </c>
      <c r="J5" s="6">
        <v>18951.466212211159</v>
      </c>
      <c r="K5" s="6">
        <v>19124.339122911078</v>
      </c>
      <c r="L5" s="6">
        <v>19295.512394869911</v>
      </c>
      <c r="M5" s="6">
        <v>19475.071676034495</v>
      </c>
      <c r="N5" s="6">
        <v>19632.601259200233</v>
      </c>
      <c r="O5" s="6">
        <v>19819.98607202874</v>
      </c>
      <c r="P5" s="6">
        <v>20012.501649335212</v>
      </c>
      <c r="Q5" s="6">
        <v>20198.424664646118</v>
      </c>
      <c r="R5" s="6">
        <v>20380.57509180401</v>
      </c>
      <c r="S5" s="6">
        <v>20568.213938090321</v>
      </c>
      <c r="T5" s="6">
        <v>20722.021563508901</v>
      </c>
      <c r="U5" s="6">
        <v>20912.492251019412</v>
      </c>
      <c r="V5" s="6">
        <v>21117.3251072167</v>
      </c>
      <c r="W5" s="6">
        <v>20291.686392597538</v>
      </c>
      <c r="X5" s="6">
        <v>20380.229013308181</v>
      </c>
      <c r="Y5" s="6">
        <f t="shared" ref="Y5:AF18" si="3">X5*($X5/$E5)^(1/19)</f>
        <v>20509.402766643238</v>
      </c>
      <c r="Z5" s="6">
        <f t="shared" si="3"/>
        <v>20639.395247704062</v>
      </c>
      <c r="AA5" s="6">
        <f t="shared" si="3"/>
        <v>20770.211645742118</v>
      </c>
      <c r="AB5" s="6">
        <f t="shared" si="3"/>
        <v>20901.857182899334</v>
      </c>
      <c r="AC5" s="6">
        <f t="shared" si="3"/>
        <v>21034.337114416558</v>
      </c>
      <c r="AD5" s="6">
        <f t="shared" si="3"/>
        <v>21167.656728843354</v>
      </c>
      <c r="AE5" s="6">
        <f t="shared" si="3"/>
        <v>21301.821348249119</v>
      </c>
      <c r="AF5" s="6">
        <f t="shared" si="3"/>
        <v>21436.836328435526</v>
      </c>
    </row>
    <row r="6" spans="1:42" x14ac:dyDescent="0.3">
      <c r="A6" s="2" t="str">
        <f t="shared" si="2"/>
        <v>F1_LRZ 2_Energy (GWh)</v>
      </c>
      <c r="B6" s="2" t="s">
        <v>6</v>
      </c>
      <c r="C6" s="2" t="s">
        <v>11</v>
      </c>
      <c r="D6" s="2" t="s">
        <v>8</v>
      </c>
      <c r="E6" s="6">
        <v>66107.877269558856</v>
      </c>
      <c r="F6" s="6">
        <v>66697.525221131684</v>
      </c>
      <c r="G6" s="6">
        <v>67261.590361769369</v>
      </c>
      <c r="H6" s="6">
        <v>67935.975510867982</v>
      </c>
      <c r="I6" s="6">
        <v>68640.453352404948</v>
      </c>
      <c r="J6" s="6">
        <v>69440.41830212409</v>
      </c>
      <c r="K6" s="6">
        <v>70263.957817043396</v>
      </c>
      <c r="L6" s="6">
        <v>71090.087002833447</v>
      </c>
      <c r="M6" s="6">
        <v>71957.88333838158</v>
      </c>
      <c r="N6" s="6">
        <v>72796.091944848464</v>
      </c>
      <c r="O6" s="6">
        <v>73596.731873701356</v>
      </c>
      <c r="P6" s="6">
        <v>74477.593887995681</v>
      </c>
      <c r="Q6" s="6">
        <v>75331.157963173566</v>
      </c>
      <c r="R6" s="6">
        <v>76236.621570280797</v>
      </c>
      <c r="S6" s="6">
        <v>77129.693072646784</v>
      </c>
      <c r="T6" s="6">
        <v>78028.317073494472</v>
      </c>
      <c r="U6" s="6">
        <v>78934.476346561511</v>
      </c>
      <c r="V6" s="6">
        <v>79894.238133338702</v>
      </c>
      <c r="W6" s="6">
        <v>80881.194402768917</v>
      </c>
      <c r="X6" s="6">
        <v>81897.362953204909</v>
      </c>
      <c r="Y6" s="6">
        <f t="shared" si="3"/>
        <v>82825.779918944871</v>
      </c>
      <c r="Z6" s="6">
        <f t="shared" si="3"/>
        <v>83764.721742032998</v>
      </c>
      <c r="AA6" s="6">
        <f t="shared" si="3"/>
        <v>84714.307735909577</v>
      </c>
      <c r="AB6" s="6">
        <f t="shared" si="3"/>
        <v>85674.658566593513</v>
      </c>
      <c r="AC6" s="6">
        <f t="shared" si="3"/>
        <v>86645.89626801564</v>
      </c>
      <c r="AD6" s="6">
        <f t="shared" si="3"/>
        <v>87628.144257525812</v>
      </c>
      <c r="AE6" s="6">
        <f t="shared" si="3"/>
        <v>88621.527351575874</v>
      </c>
      <c r="AF6" s="6">
        <f t="shared" si="3"/>
        <v>89626.171781580342</v>
      </c>
    </row>
    <row r="7" spans="1:42" x14ac:dyDescent="0.3">
      <c r="A7" s="2" t="str">
        <f t="shared" si="2"/>
        <v>F1_LRZ 2_System Peak (MW)</v>
      </c>
      <c r="B7" s="2" t="s">
        <v>6</v>
      </c>
      <c r="C7" s="2" t="s">
        <v>11</v>
      </c>
      <c r="D7" s="2" t="s">
        <v>9</v>
      </c>
      <c r="E7" s="6">
        <v>11926.64011386084</v>
      </c>
      <c r="F7" s="6">
        <v>12030.348663179824</v>
      </c>
      <c r="G7" s="6">
        <v>12143.689499047205</v>
      </c>
      <c r="H7" s="6">
        <v>11819.152081424625</v>
      </c>
      <c r="I7" s="6">
        <v>12650.70773815372</v>
      </c>
      <c r="J7" s="6">
        <v>12027.510747551692</v>
      </c>
      <c r="K7" s="6">
        <v>12196.400787722258</v>
      </c>
      <c r="L7" s="6">
        <v>12339.69351830306</v>
      </c>
      <c r="M7" s="6">
        <v>12913.231485223996</v>
      </c>
      <c r="N7" s="6">
        <v>13408.406850767358</v>
      </c>
      <c r="O7" s="6">
        <v>13558.192155114641</v>
      </c>
      <c r="P7" s="6">
        <v>13350.4811403146</v>
      </c>
      <c r="Q7" s="6">
        <v>13504.506645873242</v>
      </c>
      <c r="R7" s="6">
        <v>13664.766851465141</v>
      </c>
      <c r="S7" s="6">
        <v>13832.957489917544</v>
      </c>
      <c r="T7" s="6">
        <v>14353.539325551204</v>
      </c>
      <c r="U7" s="6">
        <v>14519.312599549628</v>
      </c>
      <c r="V7" s="6">
        <v>14308.958868903052</v>
      </c>
      <c r="W7" s="6">
        <v>14527.302425505281</v>
      </c>
      <c r="X7" s="6">
        <v>14719.418976412704</v>
      </c>
      <c r="Y7" s="9"/>
      <c r="Z7" s="9"/>
      <c r="AA7" s="9"/>
      <c r="AB7" s="9"/>
      <c r="AC7" s="9"/>
      <c r="AD7" s="9"/>
      <c r="AE7" s="9"/>
      <c r="AF7" s="9"/>
    </row>
    <row r="8" spans="1:42" x14ac:dyDescent="0.3">
      <c r="A8" s="2" t="str">
        <f t="shared" si="2"/>
        <v>F1_LRZ 2_Zonal Peak (MW)</v>
      </c>
      <c r="B8" s="2" t="s">
        <v>6</v>
      </c>
      <c r="C8" s="2" t="s">
        <v>11</v>
      </c>
      <c r="D8" s="2" t="s">
        <v>10</v>
      </c>
      <c r="E8" s="6">
        <v>11926.64011386084</v>
      </c>
      <c r="F8" s="6">
        <v>12030.844881912522</v>
      </c>
      <c r="G8" s="6">
        <v>12145.395875909746</v>
      </c>
      <c r="H8" s="6">
        <v>12274.732071209692</v>
      </c>
      <c r="I8" s="6">
        <v>12650.70773815372</v>
      </c>
      <c r="J8" s="6">
        <v>12522.040316400535</v>
      </c>
      <c r="K8" s="6">
        <v>12686.464609770188</v>
      </c>
      <c r="L8" s="6">
        <v>12839.011850949391</v>
      </c>
      <c r="M8" s="6">
        <v>13003.3231936269</v>
      </c>
      <c r="N8" s="6">
        <v>13408.406850767358</v>
      </c>
      <c r="O8" s="6">
        <v>13558.192155114641</v>
      </c>
      <c r="P8" s="6">
        <v>13443.448713678719</v>
      </c>
      <c r="Q8" s="6">
        <v>13601.501905257703</v>
      </c>
      <c r="R8" s="6">
        <v>13758.772283171085</v>
      </c>
      <c r="S8" s="6">
        <v>13929.653980334759</v>
      </c>
      <c r="T8" s="6">
        <v>14353.539325551204</v>
      </c>
      <c r="U8" s="6">
        <v>14519.312599549628</v>
      </c>
      <c r="V8" s="6">
        <v>14413.367265462313</v>
      </c>
      <c r="W8" s="6">
        <v>14657.712877689683</v>
      </c>
      <c r="X8" s="6">
        <v>14822.205021216947</v>
      </c>
      <c r="Y8" s="6">
        <f t="shared" si="3"/>
        <v>14992.738228708837</v>
      </c>
      <c r="Z8" s="6">
        <f t="shared" si="3"/>
        <v>15165.23346376787</v>
      </c>
      <c r="AA8" s="6">
        <f t="shared" si="3"/>
        <v>15339.713300016105</v>
      </c>
      <c r="AB8" s="6">
        <f t="shared" si="3"/>
        <v>15516.200570790814</v>
      </c>
      <c r="AC8" s="6">
        <f t="shared" si="3"/>
        <v>15694.718372132575</v>
      </c>
      <c r="AD8" s="6">
        <f t="shared" si="3"/>
        <v>15875.29006580774</v>
      </c>
      <c r="AE8" s="6">
        <f t="shared" si="3"/>
        <v>16057.939282365673</v>
      </c>
      <c r="AF8" s="6">
        <f t="shared" si="3"/>
        <v>16242.68992423117</v>
      </c>
    </row>
    <row r="9" spans="1:42" x14ac:dyDescent="0.3">
      <c r="A9" s="2" t="str">
        <f t="shared" si="2"/>
        <v>F1_LRZ 3_Energy (GWh)</v>
      </c>
      <c r="B9" s="2" t="s">
        <v>6</v>
      </c>
      <c r="C9" s="2" t="s">
        <v>12</v>
      </c>
      <c r="D9" s="2" t="s">
        <v>8</v>
      </c>
      <c r="E9" s="6">
        <v>52570.482673475468</v>
      </c>
      <c r="F9" s="6">
        <v>53040.064304845662</v>
      </c>
      <c r="G9" s="6">
        <v>53090.166237809135</v>
      </c>
      <c r="H9" s="6">
        <v>53022.293138030946</v>
      </c>
      <c r="I9" s="6">
        <v>53472.051491144564</v>
      </c>
      <c r="J9" s="6">
        <v>53938.279424095366</v>
      </c>
      <c r="K9" s="6">
        <v>54416.527787900013</v>
      </c>
      <c r="L9" s="6">
        <v>54906.828972106501</v>
      </c>
      <c r="M9" s="6">
        <v>55397.866841969873</v>
      </c>
      <c r="N9" s="6">
        <v>55912.855852541055</v>
      </c>
      <c r="O9" s="6">
        <v>56423.166530596594</v>
      </c>
      <c r="P9" s="6">
        <v>56969.37341479108</v>
      </c>
      <c r="Q9" s="6">
        <v>57512.318835849423</v>
      </c>
      <c r="R9" s="6">
        <v>58071.360905313602</v>
      </c>
      <c r="S9" s="6">
        <v>58630.177520998193</v>
      </c>
      <c r="T9" s="6">
        <v>59205.047181014277</v>
      </c>
      <c r="U9" s="6">
        <v>59796.547654134243</v>
      </c>
      <c r="V9" s="6">
        <v>60387.242605018306</v>
      </c>
      <c r="W9" s="6">
        <v>60989.52305886925</v>
      </c>
      <c r="X9" s="6">
        <v>61604.122101173118</v>
      </c>
      <c r="Y9" s="6">
        <f t="shared" si="3"/>
        <v>62120.421589901212</v>
      </c>
      <c r="Z9" s="6">
        <f t="shared" si="3"/>
        <v>62641.048145600951</v>
      </c>
      <c r="AA9" s="6">
        <f t="shared" si="3"/>
        <v>63166.038033093399</v>
      </c>
      <c r="AB9" s="6">
        <f t="shared" si="3"/>
        <v>63695.427821132347</v>
      </c>
      <c r="AC9" s="6">
        <f t="shared" si="3"/>
        <v>64229.25438495155</v>
      </c>
      <c r="AD9" s="6">
        <f t="shared" si="3"/>
        <v>64767.554908833306</v>
      </c>
      <c r="AE9" s="6">
        <f t="shared" si="3"/>
        <v>65310.366888698576</v>
      </c>
      <c r="AF9" s="6">
        <f t="shared" si="3"/>
        <v>65857.728134718782</v>
      </c>
    </row>
    <row r="10" spans="1:42" x14ac:dyDescent="0.3">
      <c r="A10" s="2" t="str">
        <f t="shared" si="2"/>
        <v>F1_LRZ 3_System Peak (MW)</v>
      </c>
      <c r="B10" s="2" t="s">
        <v>6</v>
      </c>
      <c r="C10" s="2" t="s">
        <v>12</v>
      </c>
      <c r="D10" s="2" t="s">
        <v>9</v>
      </c>
      <c r="E10" s="6">
        <v>8720.9325391508901</v>
      </c>
      <c r="F10" s="6">
        <v>8796.3938345131046</v>
      </c>
      <c r="G10" s="6">
        <v>8868.724032548329</v>
      </c>
      <c r="H10" s="6">
        <v>9128.4541560374182</v>
      </c>
      <c r="I10" s="6">
        <v>9057.7131048484644</v>
      </c>
      <c r="J10" s="6">
        <v>9254.4950364587494</v>
      </c>
      <c r="K10" s="6">
        <v>9335.5166794240558</v>
      </c>
      <c r="L10" s="6">
        <v>9406.7514507516953</v>
      </c>
      <c r="M10" s="6">
        <v>8855.3518979759847</v>
      </c>
      <c r="N10" s="6">
        <v>9426.6143873178244</v>
      </c>
      <c r="O10" s="6">
        <v>9521.5204136370066</v>
      </c>
      <c r="P10" s="6">
        <v>9067.0320938119894</v>
      </c>
      <c r="Q10" s="6">
        <v>9166.3107160581803</v>
      </c>
      <c r="R10" s="6">
        <v>9243.6730136414335</v>
      </c>
      <c r="S10" s="6">
        <v>9331.7931108539651</v>
      </c>
      <c r="T10" s="6">
        <v>9903.0526778209096</v>
      </c>
      <c r="U10" s="6">
        <v>10006.80657784383</v>
      </c>
      <c r="V10" s="6">
        <v>9581.8717184727593</v>
      </c>
      <c r="W10" s="6">
        <v>9862.6365381733522</v>
      </c>
      <c r="X10" s="6">
        <v>9966.8471648905834</v>
      </c>
      <c r="Y10" s="9"/>
      <c r="Z10" s="9"/>
      <c r="AA10" s="9"/>
      <c r="AB10" s="9"/>
      <c r="AC10" s="9"/>
      <c r="AD10" s="9"/>
      <c r="AE10" s="9"/>
      <c r="AF10" s="9"/>
    </row>
    <row r="11" spans="1:42" x14ac:dyDescent="0.3">
      <c r="A11" s="2" t="str">
        <f t="shared" si="2"/>
        <v>F1_LRZ 3_Zonal Peak (MW)</v>
      </c>
      <c r="B11" s="2" t="s">
        <v>6</v>
      </c>
      <c r="C11" s="2" t="s">
        <v>12</v>
      </c>
      <c r="D11" s="2" t="s">
        <v>10</v>
      </c>
      <c r="E11" s="6">
        <v>9516.9189945409562</v>
      </c>
      <c r="F11" s="6">
        <v>9587.3938345131028</v>
      </c>
      <c r="G11" s="6">
        <v>9658.771421868807</v>
      </c>
      <c r="H11" s="6">
        <v>9579.45415603742</v>
      </c>
      <c r="I11" s="6">
        <v>9650.6249645640091</v>
      </c>
      <c r="J11" s="6">
        <v>9720.4499922247232</v>
      </c>
      <c r="K11" s="6">
        <v>9793.461867807664</v>
      </c>
      <c r="L11" s="6">
        <v>9868.9695643089308</v>
      </c>
      <c r="M11" s="6">
        <v>9943.3518979759847</v>
      </c>
      <c r="N11" s="6">
        <v>10020.614387317824</v>
      </c>
      <c r="O11" s="6">
        <v>10096.411651075679</v>
      </c>
      <c r="P11" s="6">
        <v>10176.032093811989</v>
      </c>
      <c r="Q11" s="6">
        <v>10255.310716058182</v>
      </c>
      <c r="R11" s="6">
        <v>10333.821617577642</v>
      </c>
      <c r="S11" s="6">
        <v>10412.958461924531</v>
      </c>
      <c r="T11" s="6">
        <v>10493.236928472083</v>
      </c>
      <c r="U11" s="6">
        <v>10576.010240823807</v>
      </c>
      <c r="V11" s="6">
        <v>10657.309253382626</v>
      </c>
      <c r="W11" s="6">
        <v>11079.899656047688</v>
      </c>
      <c r="X11" s="6">
        <v>11194.802092491362</v>
      </c>
      <c r="Y11" s="6">
        <f t="shared" si="3"/>
        <v>11290.885460290314</v>
      </c>
      <c r="Z11" s="6">
        <f t="shared" si="3"/>
        <v>11387.793497743209</v>
      </c>
      <c r="AA11" s="6">
        <f t="shared" si="3"/>
        <v>11485.533282870456</v>
      </c>
      <c r="AB11" s="6">
        <f t="shared" si="3"/>
        <v>11584.111954442089</v>
      </c>
      <c r="AC11" s="6">
        <f t="shared" si="3"/>
        <v>11683.536712499174</v>
      </c>
      <c r="AD11" s="6">
        <f t="shared" si="3"/>
        <v>11783.814818879684</v>
      </c>
      <c r="AE11" s="6">
        <f t="shared" si="3"/>
        <v>11884.953597748903</v>
      </c>
      <c r="AF11" s="6">
        <f t="shared" si="3"/>
        <v>11986.960436134363</v>
      </c>
    </row>
    <row r="12" spans="1:42" x14ac:dyDescent="0.3">
      <c r="A12" s="2" t="str">
        <f t="shared" si="2"/>
        <v>F1_LRZ 4_Energy (GWh)</v>
      </c>
      <c r="B12" s="2" t="s">
        <v>6</v>
      </c>
      <c r="C12" s="2" t="s">
        <v>13</v>
      </c>
      <c r="D12" s="2" t="s">
        <v>8</v>
      </c>
      <c r="E12" s="6">
        <v>51317.402737469085</v>
      </c>
      <c r="F12" s="6">
        <v>51631.829417794921</v>
      </c>
      <c r="G12" s="6">
        <v>51866.643292986111</v>
      </c>
      <c r="H12" s="6">
        <v>52154.318949005661</v>
      </c>
      <c r="I12" s="6">
        <v>52419.822374761025</v>
      </c>
      <c r="J12" s="6">
        <v>52722.183009874971</v>
      </c>
      <c r="K12" s="6">
        <v>53033.398962504813</v>
      </c>
      <c r="L12" s="6">
        <v>53402.025826680743</v>
      </c>
      <c r="M12" s="6">
        <v>53724.06099929387</v>
      </c>
      <c r="N12" s="6">
        <v>54100.07452947976</v>
      </c>
      <c r="O12" s="6">
        <v>54444.199475110123</v>
      </c>
      <c r="P12" s="6">
        <v>54811.456845890156</v>
      </c>
      <c r="Q12" s="6">
        <v>55164.513091054854</v>
      </c>
      <c r="R12" s="6">
        <v>55508.438817738883</v>
      </c>
      <c r="S12" s="6">
        <v>55903.558325672922</v>
      </c>
      <c r="T12" s="6">
        <v>56285.454851613787</v>
      </c>
      <c r="U12" s="6">
        <v>56666.92408275784</v>
      </c>
      <c r="V12" s="6">
        <v>57073.027796848437</v>
      </c>
      <c r="W12" s="6">
        <v>57492.660043803764</v>
      </c>
      <c r="X12" s="6">
        <v>57927.021079416591</v>
      </c>
      <c r="Y12" s="6">
        <f t="shared" si="3"/>
        <v>58297.574517073808</v>
      </c>
      <c r="Z12" s="6">
        <f t="shared" si="3"/>
        <v>58670.498348505826</v>
      </c>
      <c r="AA12" s="6">
        <f t="shared" si="3"/>
        <v>59045.80773688772</v>
      </c>
      <c r="AB12" s="6">
        <f t="shared" si="3"/>
        <v>59423.517942391889</v>
      </c>
      <c r="AC12" s="6">
        <f t="shared" si="3"/>
        <v>59803.644322808555</v>
      </c>
      <c r="AD12" s="6">
        <f t="shared" si="3"/>
        <v>60186.202334170208</v>
      </c>
      <c r="AE12" s="6">
        <f t="shared" si="3"/>
        <v>60571.207531380052</v>
      </c>
      <c r="AF12" s="6">
        <f t="shared" si="3"/>
        <v>60958.675568844468</v>
      </c>
    </row>
    <row r="13" spans="1:42" x14ac:dyDescent="0.3">
      <c r="A13" s="2" t="str">
        <f t="shared" si="2"/>
        <v>F1_LRZ 4_System Peak (MW)</v>
      </c>
      <c r="B13" s="2" t="s">
        <v>6</v>
      </c>
      <c r="C13" s="2" t="s">
        <v>13</v>
      </c>
      <c r="D13" s="2" t="s">
        <v>9</v>
      </c>
      <c r="E13" s="6">
        <v>9330.2131650391802</v>
      </c>
      <c r="F13" s="6">
        <v>9418.1719593908929</v>
      </c>
      <c r="G13" s="6">
        <v>9468.905063089298</v>
      </c>
      <c r="H13" s="6">
        <v>9784.3266586054269</v>
      </c>
      <c r="I13" s="6">
        <v>9548.1017543196122</v>
      </c>
      <c r="J13" s="6">
        <v>9878.8909897449375</v>
      </c>
      <c r="K13" s="6">
        <v>9939.2575514898253</v>
      </c>
      <c r="L13" s="6">
        <v>10007.712574829849</v>
      </c>
      <c r="M13" s="6">
        <v>9846.6833291757666</v>
      </c>
      <c r="N13" s="6">
        <v>9853.9076208553288</v>
      </c>
      <c r="O13" s="6">
        <v>9936.9613442454392</v>
      </c>
      <c r="P13" s="6">
        <v>10010.77928164375</v>
      </c>
      <c r="Q13" s="6">
        <v>10092.752897312575</v>
      </c>
      <c r="R13" s="6">
        <v>10171.870564289849</v>
      </c>
      <c r="S13" s="6">
        <v>10247.014371889716</v>
      </c>
      <c r="T13" s="6">
        <v>10250.398283698516</v>
      </c>
      <c r="U13" s="6">
        <v>10339.354765150098</v>
      </c>
      <c r="V13" s="6">
        <v>10439.847062985729</v>
      </c>
      <c r="W13" s="6">
        <v>10538.92231733195</v>
      </c>
      <c r="X13" s="6">
        <v>10623.943224913177</v>
      </c>
      <c r="Y13" s="9"/>
      <c r="Z13" s="9"/>
      <c r="AA13" s="9"/>
      <c r="AB13" s="9"/>
      <c r="AC13" s="9"/>
      <c r="AD13" s="9"/>
      <c r="AE13" s="9"/>
      <c r="AF13" s="9"/>
    </row>
    <row r="14" spans="1:42" x14ac:dyDescent="0.3">
      <c r="A14" s="2" t="str">
        <f t="shared" si="2"/>
        <v>F1_LRZ 4_Zonal Peak (MW)</v>
      </c>
      <c r="B14" s="2" t="s">
        <v>6</v>
      </c>
      <c r="C14" s="2" t="s">
        <v>13</v>
      </c>
      <c r="D14" s="2" t="s">
        <v>10</v>
      </c>
      <c r="E14" s="6">
        <v>9631.6635456799922</v>
      </c>
      <c r="F14" s="6">
        <v>9691.4735146727726</v>
      </c>
      <c r="G14" s="6">
        <v>9735.032293673592</v>
      </c>
      <c r="H14" s="6">
        <v>9788.7140018945593</v>
      </c>
      <c r="I14" s="6">
        <v>9827.9655913571805</v>
      </c>
      <c r="J14" s="6">
        <v>9880.3899030270877</v>
      </c>
      <c r="K14" s="6">
        <v>9939.2575514898253</v>
      </c>
      <c r="L14" s="6">
        <v>10007.712574829849</v>
      </c>
      <c r="M14" s="6">
        <v>10068.195882565478</v>
      </c>
      <c r="N14" s="6">
        <v>10130.234697540702</v>
      </c>
      <c r="O14" s="6">
        <v>10196.535533942193</v>
      </c>
      <c r="P14" s="6">
        <v>10265.352414264926</v>
      </c>
      <c r="Q14" s="6">
        <v>10332.648452424111</v>
      </c>
      <c r="R14" s="6">
        <v>10398.70734772341</v>
      </c>
      <c r="S14" s="6">
        <v>10470.043886328102</v>
      </c>
      <c r="T14" s="6">
        <v>10533.468364227492</v>
      </c>
      <c r="U14" s="6">
        <v>10606.589363127645</v>
      </c>
      <c r="V14" s="6">
        <v>10682.934815337465</v>
      </c>
      <c r="W14" s="6">
        <v>10749.756389037195</v>
      </c>
      <c r="X14" s="6">
        <v>10863.503632394742</v>
      </c>
      <c r="Y14" s="6">
        <f t="shared" si="3"/>
        <v>10932.535428456869</v>
      </c>
      <c r="Z14" s="6">
        <f t="shared" si="3"/>
        <v>11002.005884920725</v>
      </c>
      <c r="AA14" s="6">
        <f t="shared" si="3"/>
        <v>11071.917789240193</v>
      </c>
      <c r="AB14" s="6">
        <f t="shared" si="3"/>
        <v>11142.273946581947</v>
      </c>
      <c r="AC14" s="6">
        <f t="shared" si="3"/>
        <v>11213.077179938002</v>
      </c>
      <c r="AD14" s="6">
        <f t="shared" si="3"/>
        <v>11284.330330238992</v>
      </c>
      <c r="AE14" s="6">
        <f t="shared" si="3"/>
        <v>11356.036256468155</v>
      </c>
      <c r="AF14" s="6">
        <f t="shared" si="3"/>
        <v>11428.197835776047</v>
      </c>
    </row>
    <row r="15" spans="1:42" x14ac:dyDescent="0.3">
      <c r="A15" s="2" t="str">
        <f t="shared" si="2"/>
        <v>F1_LRZ 5_Energy (GWh)</v>
      </c>
      <c r="B15" s="2" t="s">
        <v>6</v>
      </c>
      <c r="C15" s="2" t="s">
        <v>14</v>
      </c>
      <c r="D15" s="2" t="s">
        <v>8</v>
      </c>
      <c r="E15" s="6">
        <v>39608.938859411974</v>
      </c>
      <c r="F15" s="6">
        <v>39883.680957252065</v>
      </c>
      <c r="G15" s="6">
        <v>39916.230413277815</v>
      </c>
      <c r="H15" s="6">
        <v>40062.684258835572</v>
      </c>
      <c r="I15" s="6">
        <v>40246.276257792691</v>
      </c>
      <c r="J15" s="6">
        <v>40534.055070641436</v>
      </c>
      <c r="K15" s="6">
        <v>40724.451611115968</v>
      </c>
      <c r="L15" s="6">
        <v>40989.756567339042</v>
      </c>
      <c r="M15" s="6">
        <v>41266.724328298544</v>
      </c>
      <c r="N15" s="6">
        <v>41559.403195557323</v>
      </c>
      <c r="O15" s="6">
        <v>41690.295681785974</v>
      </c>
      <c r="P15" s="6">
        <v>41944.828863124683</v>
      </c>
      <c r="Q15" s="6">
        <v>42184.974600139409</v>
      </c>
      <c r="R15" s="6">
        <v>42539.123927613779</v>
      </c>
      <c r="S15" s="6">
        <v>42662.650083456938</v>
      </c>
      <c r="T15" s="6">
        <v>42897.712831123514</v>
      </c>
      <c r="U15" s="6">
        <v>43136.512767160952</v>
      </c>
      <c r="V15" s="6">
        <v>43384.275220044772</v>
      </c>
      <c r="W15" s="6">
        <v>43640.044197647607</v>
      </c>
      <c r="X15" s="6">
        <v>43904.543051993496</v>
      </c>
      <c r="Y15" s="6">
        <f t="shared" si="3"/>
        <v>44143.112176693932</v>
      </c>
      <c r="Z15" s="6">
        <f t="shared" si="3"/>
        <v>44382.977641665871</v>
      </c>
      <c r="AA15" s="6">
        <f t="shared" si="3"/>
        <v>44624.146490981351</v>
      </c>
      <c r="AB15" s="6">
        <f t="shared" si="3"/>
        <v>44866.625806988581</v>
      </c>
      <c r="AC15" s="6">
        <f t="shared" si="3"/>
        <v>45110.422710519939</v>
      </c>
      <c r="AD15" s="6">
        <f t="shared" si="3"/>
        <v>45355.544361101078</v>
      </c>
      <c r="AE15" s="6">
        <f t="shared" si="3"/>
        <v>45601.997957161184</v>
      </c>
      <c r="AF15" s="6">
        <f t="shared" si="3"/>
        <v>45849.790736244373</v>
      </c>
    </row>
    <row r="16" spans="1:42" x14ac:dyDescent="0.3">
      <c r="A16" s="2" t="str">
        <f t="shared" si="2"/>
        <v>F1_LRZ 5_System Peak (MW)</v>
      </c>
      <c r="B16" s="2" t="s">
        <v>6</v>
      </c>
      <c r="C16" s="2" t="s">
        <v>14</v>
      </c>
      <c r="D16" s="2" t="s">
        <v>9</v>
      </c>
      <c r="E16" s="6">
        <v>8162.1684590356672</v>
      </c>
      <c r="F16" s="6">
        <v>8203.7674000808256</v>
      </c>
      <c r="G16" s="6">
        <v>8226.2300304383261</v>
      </c>
      <c r="H16" s="6">
        <v>8215.1084901256927</v>
      </c>
      <c r="I16" s="6">
        <v>7713.6163391875007</v>
      </c>
      <c r="J16" s="6">
        <v>8264.5089001536599</v>
      </c>
      <c r="K16" s="6">
        <v>8326.7700064041437</v>
      </c>
      <c r="L16" s="6">
        <v>8385.2924836153179</v>
      </c>
      <c r="M16" s="6">
        <v>8550.3542469983204</v>
      </c>
      <c r="N16" s="6">
        <v>7942.9453115899669</v>
      </c>
      <c r="O16" s="6">
        <v>8017.2452718602563</v>
      </c>
      <c r="P16" s="6">
        <v>8692.2147381857212</v>
      </c>
      <c r="Q16" s="6">
        <v>8740.8623443417564</v>
      </c>
      <c r="R16" s="6">
        <v>8796.596953360453</v>
      </c>
      <c r="S16" s="6">
        <v>8841.1592646041681</v>
      </c>
      <c r="T16" s="6">
        <v>8222.866591910135</v>
      </c>
      <c r="U16" s="6">
        <v>8300.1276775659408</v>
      </c>
      <c r="V16" s="6">
        <v>8993.7123809644308</v>
      </c>
      <c r="W16" s="6">
        <v>9042.1768074268057</v>
      </c>
      <c r="X16" s="6">
        <v>9098.2001340390343</v>
      </c>
      <c r="Y16" s="9"/>
      <c r="Z16" s="9"/>
      <c r="AA16" s="9"/>
      <c r="AB16" s="9"/>
      <c r="AC16" s="9"/>
      <c r="AD16" s="9"/>
      <c r="AE16" s="9"/>
      <c r="AF16" s="9"/>
    </row>
    <row r="17" spans="1:32" x14ac:dyDescent="0.3">
      <c r="A17" s="2" t="str">
        <f t="shared" si="2"/>
        <v>F1_LRZ 5_Zonal Peak (MW)</v>
      </c>
      <c r="B17" s="2" t="s">
        <v>6</v>
      </c>
      <c r="C17" s="2" t="s">
        <v>14</v>
      </c>
      <c r="D17" s="2" t="s">
        <v>10</v>
      </c>
      <c r="E17" s="6">
        <v>8310.8866142921761</v>
      </c>
      <c r="F17" s="6">
        <v>8344.4049326387558</v>
      </c>
      <c r="G17" s="6">
        <v>8365.0038892680477</v>
      </c>
      <c r="H17" s="6">
        <v>8392.0231586957125</v>
      </c>
      <c r="I17" s="6">
        <v>8419.6163391875016</v>
      </c>
      <c r="J17" s="6">
        <v>8458.803840272969</v>
      </c>
      <c r="K17" s="6">
        <v>8515.619572178417</v>
      </c>
      <c r="L17" s="6">
        <v>8571.6385722200503</v>
      </c>
      <c r="M17" s="6">
        <v>8629.3542469983222</v>
      </c>
      <c r="N17" s="6">
        <v>8664.9453115899651</v>
      </c>
      <c r="O17" s="6">
        <v>8721.1321841271456</v>
      </c>
      <c r="P17" s="6">
        <v>8778.2147381857212</v>
      </c>
      <c r="Q17" s="6">
        <v>8824.8623443417564</v>
      </c>
      <c r="R17" s="6">
        <v>8877.7514668444273</v>
      </c>
      <c r="S17" s="6">
        <v>8921.3311912074896</v>
      </c>
      <c r="T17" s="6">
        <v>8966.0581696755999</v>
      </c>
      <c r="U17" s="6">
        <v>9025.339439632251</v>
      </c>
      <c r="V17" s="6">
        <v>9078.0877811669361</v>
      </c>
      <c r="W17" s="6">
        <v>9126.0544629161468</v>
      </c>
      <c r="X17" s="6">
        <v>9182.4065364021553</v>
      </c>
      <c r="Y17" s="6">
        <f t="shared" si="3"/>
        <v>9230.7278320863352</v>
      </c>
      <c r="Z17" s="6">
        <f t="shared" si="3"/>
        <v>9279.3034127019582</v>
      </c>
      <c r="AA17" s="6">
        <f t="shared" si="3"/>
        <v>9328.1346163924973</v>
      </c>
      <c r="AB17" s="6">
        <f t="shared" si="3"/>
        <v>9377.2227883432388</v>
      </c>
      <c r="AC17" s="6">
        <f t="shared" si="3"/>
        <v>9426.5692808183467</v>
      </c>
      <c r="AD17" s="6">
        <f t="shared" si="3"/>
        <v>9476.1754531981096</v>
      </c>
      <c r="AE17" s="6">
        <f t="shared" si="3"/>
        <v>9526.0426720163869</v>
      </c>
      <c r="AF17" s="6">
        <f t="shared" si="3"/>
        <v>9576.1723109982577</v>
      </c>
    </row>
    <row r="18" spans="1:32" x14ac:dyDescent="0.3">
      <c r="A18" s="2" t="str">
        <f t="shared" si="2"/>
        <v>F1_LRZ 6_Energy (GWh)</v>
      </c>
      <c r="B18" s="2" t="s">
        <v>6</v>
      </c>
      <c r="C18" s="2" t="s">
        <v>15</v>
      </c>
      <c r="D18" s="2" t="s">
        <v>8</v>
      </c>
      <c r="E18" s="6">
        <v>102893.19316232711</v>
      </c>
      <c r="F18" s="6">
        <v>103825.48845640849</v>
      </c>
      <c r="G18" s="6">
        <v>104524.90949510108</v>
      </c>
      <c r="H18" s="6">
        <v>105309.92650042806</v>
      </c>
      <c r="I18" s="6">
        <v>106095.86529360006</v>
      </c>
      <c r="J18" s="6">
        <v>107039.81253942344</v>
      </c>
      <c r="K18" s="6">
        <v>107782.22295977719</v>
      </c>
      <c r="L18" s="6">
        <v>108500.55848908577</v>
      </c>
      <c r="M18" s="6">
        <v>109300.01489585575</v>
      </c>
      <c r="N18" s="6">
        <v>110199.12476649847</v>
      </c>
      <c r="O18" s="6">
        <v>110892.63321276625</v>
      </c>
      <c r="P18" s="6">
        <v>111758.21542530161</v>
      </c>
      <c r="Q18" s="6">
        <v>112656.89535930118</v>
      </c>
      <c r="R18" s="6">
        <v>113707.57451637281</v>
      </c>
      <c r="S18" s="6">
        <v>114598.17373783478</v>
      </c>
      <c r="T18" s="6">
        <v>115535.66560414908</v>
      </c>
      <c r="U18" s="6">
        <v>116463.03130151855</v>
      </c>
      <c r="V18" s="6">
        <v>117436.64323283042</v>
      </c>
      <c r="W18" s="6">
        <v>118428.83941037451</v>
      </c>
      <c r="X18" s="6">
        <v>119440.88397134515</v>
      </c>
      <c r="Y18" s="6">
        <f t="shared" si="3"/>
        <v>120382.05836662046</v>
      </c>
      <c r="Z18" s="6">
        <f t="shared" si="3"/>
        <v>121330.64906034293</v>
      </c>
      <c r="AA18" s="6">
        <f t="shared" si="3"/>
        <v>122286.71449171672</v>
      </c>
      <c r="AB18" s="6">
        <f t="shared" si="3"/>
        <v>123250.31356043727</v>
      </c>
      <c r="AC18" s="6">
        <f t="shared" si="3"/>
        <v>124221.50563031987</v>
      </c>
      <c r="AD18" s="6">
        <f t="shared" si="3"/>
        <v>125200.35053295684</v>
      </c>
      <c r="AE18" s="6">
        <f t="shared" si="3"/>
        <v>126186.90857140358</v>
      </c>
      <c r="AF18" s="6">
        <f t="shared" si="3"/>
        <v>127181.24052389352</v>
      </c>
    </row>
    <row r="19" spans="1:32" x14ac:dyDescent="0.3">
      <c r="A19" s="2" t="str">
        <f t="shared" si="2"/>
        <v>F1_LRZ 6_System Peak (MW)</v>
      </c>
      <c r="B19" s="2" t="s">
        <v>6</v>
      </c>
      <c r="C19" s="2" t="s">
        <v>15</v>
      </c>
      <c r="D19" s="2" t="s">
        <v>9</v>
      </c>
      <c r="E19" s="6">
        <v>17124.429341967269</v>
      </c>
      <c r="F19" s="6">
        <v>17429.514263122284</v>
      </c>
      <c r="G19" s="6">
        <v>17585.368716543442</v>
      </c>
      <c r="H19" s="6">
        <v>18647.926234742379</v>
      </c>
      <c r="I19" s="6">
        <v>18816.929401488647</v>
      </c>
      <c r="J19" s="6">
        <v>18812.820008251667</v>
      </c>
      <c r="K19" s="6">
        <v>19019.405993795561</v>
      </c>
      <c r="L19" s="6">
        <v>19162.124646350876</v>
      </c>
      <c r="M19" s="6">
        <v>18469.518111610549</v>
      </c>
      <c r="N19" s="6">
        <v>19489.043481718556</v>
      </c>
      <c r="O19" s="6">
        <v>19631.45817269518</v>
      </c>
      <c r="P19" s="6">
        <v>18692.695586407768</v>
      </c>
      <c r="Q19" s="6">
        <v>18959.007307566171</v>
      </c>
      <c r="R19" s="6">
        <v>19172.466129094621</v>
      </c>
      <c r="S19" s="6">
        <v>19339.015144042351</v>
      </c>
      <c r="T19" s="6">
        <v>20331.80934536405</v>
      </c>
      <c r="U19" s="6">
        <v>20484.230568616393</v>
      </c>
      <c r="V19" s="6">
        <v>19702.198949608715</v>
      </c>
      <c r="W19" s="6">
        <v>19926.281603685675</v>
      </c>
      <c r="X19" s="6">
        <v>20104.176904559979</v>
      </c>
      <c r="Y19" s="9"/>
      <c r="Z19" s="9"/>
      <c r="AA19" s="9"/>
      <c r="AB19" s="9"/>
      <c r="AC19" s="9"/>
      <c r="AD19" s="9"/>
      <c r="AE19" s="9"/>
      <c r="AF19" s="9"/>
    </row>
    <row r="20" spans="1:32" x14ac:dyDescent="0.3">
      <c r="A20" s="2" t="str">
        <f t="shared" si="2"/>
        <v>F1_LRZ 6_Zonal Peak (MW)</v>
      </c>
      <c r="B20" s="2" t="s">
        <v>6</v>
      </c>
      <c r="C20" s="2" t="s">
        <v>15</v>
      </c>
      <c r="D20" s="2" t="s">
        <v>10</v>
      </c>
      <c r="E20" s="6">
        <v>18223.762256606056</v>
      </c>
      <c r="F20" s="6">
        <v>18447.67403579353</v>
      </c>
      <c r="G20" s="6">
        <v>18583.329308176802</v>
      </c>
      <c r="H20" s="6">
        <v>18724.110111761205</v>
      </c>
      <c r="I20" s="6">
        <v>18816.929401488647</v>
      </c>
      <c r="J20" s="6">
        <v>18896.011984323995</v>
      </c>
      <c r="K20" s="6">
        <v>19094.157867031379</v>
      </c>
      <c r="L20" s="6">
        <v>19230.262946689792</v>
      </c>
      <c r="M20" s="6">
        <v>19367.085724844379</v>
      </c>
      <c r="N20" s="6">
        <v>19489.043481718556</v>
      </c>
      <c r="O20" s="6">
        <v>19631.45817269518</v>
      </c>
      <c r="P20" s="6">
        <v>19679.581926739113</v>
      </c>
      <c r="Q20" s="6">
        <v>19893.932641249467</v>
      </c>
      <c r="R20" s="6">
        <v>20050.25365579384</v>
      </c>
      <c r="S20" s="6">
        <v>20195.843254258063</v>
      </c>
      <c r="T20" s="6">
        <v>20331.80934536405</v>
      </c>
      <c r="U20" s="6">
        <v>20484.230568616393</v>
      </c>
      <c r="V20" s="6">
        <v>20591.541826857094</v>
      </c>
      <c r="W20" s="6">
        <v>20718.001788497448</v>
      </c>
      <c r="X20" s="6">
        <v>20960.943319822374</v>
      </c>
      <c r="Y20" s="6">
        <f t="shared" ref="Y20:AF35" si="4">X20*($X20/$E20)^(1/19)</f>
        <v>21115.890008011236</v>
      </c>
      <c r="Z20" s="6">
        <f t="shared" si="4"/>
        <v>21271.982087216827</v>
      </c>
      <c r="AA20" s="6">
        <f t="shared" si="4"/>
        <v>21429.22802435507</v>
      </c>
      <c r="AB20" s="6">
        <f t="shared" si="4"/>
        <v>21587.6363489307</v>
      </c>
      <c r="AC20" s="6">
        <f t="shared" si="4"/>
        <v>21747.21565349993</v>
      </c>
      <c r="AD20" s="6">
        <f t="shared" si="4"/>
        <v>21907.974594136547</v>
      </c>
      <c r="AE20" s="6">
        <f t="shared" si="4"/>
        <v>22069.921890901431</v>
      </c>
      <c r="AF20" s="6">
        <f t="shared" si="4"/>
        <v>22233.06632831557</v>
      </c>
    </row>
    <row r="21" spans="1:32" x14ac:dyDescent="0.3">
      <c r="A21" s="2" t="str">
        <f t="shared" si="2"/>
        <v>F1_LRZ 7_Energy (GWh)</v>
      </c>
      <c r="B21" s="2" t="s">
        <v>6</v>
      </c>
      <c r="C21" s="2" t="s">
        <v>16</v>
      </c>
      <c r="D21" s="2" t="s">
        <v>8</v>
      </c>
      <c r="E21" s="6">
        <v>107621.29735426088</v>
      </c>
      <c r="F21" s="6">
        <v>108450.81867568535</v>
      </c>
      <c r="G21" s="6">
        <v>108808.79724783023</v>
      </c>
      <c r="H21" s="6">
        <v>109790.19879608588</v>
      </c>
      <c r="I21" s="6">
        <v>110380.26231518113</v>
      </c>
      <c r="J21" s="6">
        <v>111136.17066527125</v>
      </c>
      <c r="K21" s="6">
        <v>111808.31835589267</v>
      </c>
      <c r="L21" s="6">
        <v>112694.31664504764</v>
      </c>
      <c r="M21" s="6">
        <v>113092.17309757204</v>
      </c>
      <c r="N21" s="6">
        <v>113457.49863098859</v>
      </c>
      <c r="O21" s="6">
        <v>113684.95389088018</v>
      </c>
      <c r="P21" s="6">
        <v>114365.32137906787</v>
      </c>
      <c r="Q21" s="6">
        <v>114647.14243107215</v>
      </c>
      <c r="R21" s="6">
        <v>115341.75760136095</v>
      </c>
      <c r="S21" s="6">
        <v>115844.84419254628</v>
      </c>
      <c r="T21" s="6">
        <v>116445.08427109491</v>
      </c>
      <c r="U21" s="6">
        <v>116983.30623361515</v>
      </c>
      <c r="V21" s="6">
        <v>117617.39409493878</v>
      </c>
      <c r="W21" s="6">
        <v>118294.32395675741</v>
      </c>
      <c r="X21" s="6">
        <v>119018.29211080473</v>
      </c>
      <c r="Y21" s="6">
        <f t="shared" si="4"/>
        <v>119650.50315217453</v>
      </c>
      <c r="Z21" s="6">
        <f t="shared" si="4"/>
        <v>120286.07242355873</v>
      </c>
      <c r="AA21" s="6">
        <f t="shared" si="4"/>
        <v>120925.01776347659</v>
      </c>
      <c r="AB21" s="6">
        <f t="shared" si="4"/>
        <v>121567.35710520344</v>
      </c>
      <c r="AC21" s="6">
        <f t="shared" si="4"/>
        <v>122213.10847727406</v>
      </c>
      <c r="AD21" s="6">
        <f t="shared" si="4"/>
        <v>122862.29000398866</v>
      </c>
      <c r="AE21" s="6">
        <f t="shared" si="4"/>
        <v>123514.91990592159</v>
      </c>
      <c r="AF21" s="6">
        <f t="shared" si="4"/>
        <v>124171.01650043271</v>
      </c>
    </row>
    <row r="22" spans="1:32" x14ac:dyDescent="0.3">
      <c r="A22" s="2" t="str">
        <f t="shared" si="2"/>
        <v>F1_LRZ 7_System Peak (MW)</v>
      </c>
      <c r="B22" s="2" t="s">
        <v>6</v>
      </c>
      <c r="C22" s="2" t="s">
        <v>16</v>
      </c>
      <c r="D22" s="2" t="s">
        <v>9</v>
      </c>
      <c r="E22" s="6">
        <v>19546.924039898018</v>
      </c>
      <c r="F22" s="6">
        <v>19805.883650872071</v>
      </c>
      <c r="G22" s="6">
        <v>19922.049411947202</v>
      </c>
      <c r="H22" s="6">
        <v>19337.63689121003</v>
      </c>
      <c r="I22" s="6">
        <v>20558.537479994837</v>
      </c>
      <c r="J22" s="6">
        <v>19302.383255407294</v>
      </c>
      <c r="K22" s="6">
        <v>19509.84685668075</v>
      </c>
      <c r="L22" s="6">
        <v>19722.656464542881</v>
      </c>
      <c r="M22" s="6">
        <v>20647.902090963686</v>
      </c>
      <c r="N22" s="6">
        <v>21055.93496714432</v>
      </c>
      <c r="O22" s="6">
        <v>21150.920156566583</v>
      </c>
      <c r="P22" s="6">
        <v>20707.628260867466</v>
      </c>
      <c r="Q22" s="6">
        <v>20840.814252614502</v>
      </c>
      <c r="R22" s="6">
        <v>21036.50693400497</v>
      </c>
      <c r="S22" s="6">
        <v>21145.843837440818</v>
      </c>
      <c r="T22" s="6">
        <v>21560.025289373461</v>
      </c>
      <c r="U22" s="6">
        <v>21715.255561542846</v>
      </c>
      <c r="V22" s="6">
        <v>21349.370527544626</v>
      </c>
      <c r="W22" s="6">
        <v>21866.674449825023</v>
      </c>
      <c r="X22" s="6">
        <v>22018.697909499151</v>
      </c>
      <c r="Y22" s="9"/>
      <c r="Z22" s="9"/>
      <c r="AA22" s="9"/>
      <c r="AB22" s="9"/>
      <c r="AC22" s="9"/>
      <c r="AD22" s="9"/>
      <c r="AE22" s="9"/>
      <c r="AF22" s="9"/>
    </row>
    <row r="23" spans="1:32" x14ac:dyDescent="0.3">
      <c r="A23" s="2" t="str">
        <f t="shared" si="2"/>
        <v>F1_LRZ 7_Zonal Peak (MW)</v>
      </c>
      <c r="B23" s="2" t="s">
        <v>6</v>
      </c>
      <c r="C23" s="2" t="s">
        <v>16</v>
      </c>
      <c r="D23" s="2" t="s">
        <v>10</v>
      </c>
      <c r="E23" s="6">
        <v>21662.842021542088</v>
      </c>
      <c r="F23" s="6">
        <v>21793.883650872071</v>
      </c>
      <c r="G23" s="6">
        <v>21870.336374375314</v>
      </c>
      <c r="H23" s="6">
        <v>21982.636891210026</v>
      </c>
      <c r="I23" s="6">
        <v>22090.892905221117</v>
      </c>
      <c r="J23" s="6">
        <v>22203.110493471944</v>
      </c>
      <c r="K23" s="6">
        <v>22308.514949103912</v>
      </c>
      <c r="L23" s="6">
        <v>22446.250484500419</v>
      </c>
      <c r="M23" s="6">
        <v>22519.59747254608</v>
      </c>
      <c r="N23" s="6">
        <v>22573.89098549906</v>
      </c>
      <c r="O23" s="6">
        <v>22629.624399102991</v>
      </c>
      <c r="P23" s="6">
        <v>22734.246366837553</v>
      </c>
      <c r="Q23" s="6">
        <v>22799.678518658577</v>
      </c>
      <c r="R23" s="6">
        <v>22902.410998634274</v>
      </c>
      <c r="S23" s="6">
        <v>22980.806983094757</v>
      </c>
      <c r="T23" s="6">
        <v>23062.016678226257</v>
      </c>
      <c r="U23" s="6">
        <v>23191.190653475704</v>
      </c>
      <c r="V23" s="6">
        <v>23295.82171929791</v>
      </c>
      <c r="W23" s="6">
        <v>23821.489053467994</v>
      </c>
      <c r="X23" s="6">
        <v>24141.422030505037</v>
      </c>
      <c r="Y23" s="6">
        <f t="shared" si="4"/>
        <v>24279.460262050066</v>
      </c>
      <c r="Z23" s="6">
        <f t="shared" si="4"/>
        <v>24418.287782367897</v>
      </c>
      <c r="AA23" s="6">
        <f t="shared" si="4"/>
        <v>24557.90910453262</v>
      </c>
      <c r="AB23" s="6">
        <f t="shared" si="4"/>
        <v>24698.328767423638</v>
      </c>
      <c r="AC23" s="6">
        <f t="shared" si="4"/>
        <v>24839.551335873206</v>
      </c>
      <c r="AD23" s="6">
        <f t="shared" si="4"/>
        <v>24981.581400814837</v>
      </c>
      <c r="AE23" s="6">
        <f t="shared" si="4"/>
        <v>25124.42357943254</v>
      </c>
      <c r="AF23" s="6">
        <f t="shared" si="4"/>
        <v>25268.082515310914</v>
      </c>
    </row>
    <row r="24" spans="1:32" x14ac:dyDescent="0.3">
      <c r="A24" s="2" t="str">
        <f t="shared" si="2"/>
        <v>F1_LRZ 8_Energy (GWh)</v>
      </c>
      <c r="B24" s="2" t="s">
        <v>6</v>
      </c>
      <c r="C24" s="2" t="s">
        <v>17</v>
      </c>
      <c r="D24" s="2" t="s">
        <v>8</v>
      </c>
      <c r="E24" s="6">
        <v>41373.146817249901</v>
      </c>
      <c r="F24" s="6">
        <v>41591.000286314105</v>
      </c>
      <c r="G24" s="6">
        <v>41749.332210801345</v>
      </c>
      <c r="H24" s="6">
        <v>41934.814057899581</v>
      </c>
      <c r="I24" s="6">
        <v>42138.033766723289</v>
      </c>
      <c r="J24" s="6">
        <v>42361.737677855526</v>
      </c>
      <c r="K24" s="6">
        <v>42544.888774684252</v>
      </c>
      <c r="L24" s="6">
        <v>42727.351085607428</v>
      </c>
      <c r="M24" s="6">
        <v>42888.220083917891</v>
      </c>
      <c r="N24" s="6">
        <v>43045.839909795468</v>
      </c>
      <c r="O24" s="6">
        <v>43194.031986808943</v>
      </c>
      <c r="P24" s="6">
        <v>43376.094391657971</v>
      </c>
      <c r="Q24" s="6">
        <v>43561.547526448485</v>
      </c>
      <c r="R24" s="6">
        <v>43747.208551230069</v>
      </c>
      <c r="S24" s="6">
        <v>43910.029146915775</v>
      </c>
      <c r="T24" s="6">
        <v>44104.342321586038</v>
      </c>
      <c r="U24" s="6">
        <v>44309.24689901065</v>
      </c>
      <c r="V24" s="6">
        <v>44496.339537463093</v>
      </c>
      <c r="W24" s="6">
        <v>44686.362873111379</v>
      </c>
      <c r="X24" s="6">
        <v>44879.548697480401</v>
      </c>
      <c r="Y24" s="6">
        <f t="shared" si="4"/>
        <v>45072.116365967049</v>
      </c>
      <c r="Z24" s="6">
        <f t="shared" si="4"/>
        <v>45265.510297373505</v>
      </c>
      <c r="AA24" s="6">
        <f t="shared" si="4"/>
        <v>45459.734037001108</v>
      </c>
      <c r="AB24" s="6">
        <f t="shared" si="4"/>
        <v>45654.791145363248</v>
      </c>
      <c r="AC24" s="6">
        <f t="shared" si="4"/>
        <v>45850.685198250663</v>
      </c>
      <c r="AD24" s="6">
        <f t="shared" si="4"/>
        <v>46047.419786796963</v>
      </c>
      <c r="AE24" s="6">
        <f t="shared" si="4"/>
        <v>46244.998517544482</v>
      </c>
      <c r="AF24" s="6">
        <f t="shared" si="4"/>
        <v>46443.425012510372</v>
      </c>
    </row>
    <row r="25" spans="1:32" x14ac:dyDescent="0.3">
      <c r="A25" s="2" t="str">
        <f>B25&amp;"_"&amp;C25&amp;"_"&amp;D25</f>
        <v>F1_LRZ 8_System Peak (MW)</v>
      </c>
      <c r="B25" s="2" t="s">
        <v>6</v>
      </c>
      <c r="C25" s="2" t="s">
        <v>17</v>
      </c>
      <c r="D25" s="2" t="s">
        <v>9</v>
      </c>
      <c r="E25" s="6">
        <v>7921.9653686221818</v>
      </c>
      <c r="F25" s="6">
        <v>7958.1120481676462</v>
      </c>
      <c r="G25" s="6">
        <v>7988.2152969718454</v>
      </c>
      <c r="H25" s="6">
        <v>7590.4510355781758</v>
      </c>
      <c r="I25" s="6">
        <v>7533.5245392311981</v>
      </c>
      <c r="J25" s="6">
        <v>7600.4461549098887</v>
      </c>
      <c r="K25" s="6">
        <v>7653.4410424002172</v>
      </c>
      <c r="L25" s="6">
        <v>7694.8378226311361</v>
      </c>
      <c r="M25" s="6">
        <v>8134.6808912393681</v>
      </c>
      <c r="N25" s="6">
        <v>7688.4181403127477</v>
      </c>
      <c r="O25" s="6">
        <v>7752.6998705808592</v>
      </c>
      <c r="P25" s="6">
        <v>8215.5135318865905</v>
      </c>
      <c r="Q25" s="6">
        <v>8254.5874118148877</v>
      </c>
      <c r="R25" s="6">
        <v>8292.6890122314453</v>
      </c>
      <c r="S25" s="6">
        <v>8330.3729474877091</v>
      </c>
      <c r="T25" s="6">
        <v>7881.103087155283</v>
      </c>
      <c r="U25" s="6">
        <v>7953.3282788106517</v>
      </c>
      <c r="V25" s="6">
        <v>8431.6565801978631</v>
      </c>
      <c r="W25" s="6">
        <v>8670.3402232207045</v>
      </c>
      <c r="X25" s="6">
        <v>8708.5692165671917</v>
      </c>
      <c r="Y25" s="9"/>
      <c r="Z25" s="9"/>
      <c r="AA25" s="9"/>
      <c r="AB25" s="9"/>
      <c r="AC25" s="9"/>
      <c r="AD25" s="9"/>
      <c r="AE25" s="9"/>
      <c r="AF25" s="9"/>
    </row>
    <row r="26" spans="1:32" x14ac:dyDescent="0.3">
      <c r="A26" s="2" t="str">
        <f t="shared" si="2"/>
        <v>F1_LRZ 8_Zonal Peak (MW)</v>
      </c>
      <c r="B26" s="2" t="s">
        <v>6</v>
      </c>
      <c r="C26" s="2" t="s">
        <v>17</v>
      </c>
      <c r="D26" s="2" t="s">
        <v>10</v>
      </c>
      <c r="E26" s="6">
        <v>8013.5128000648892</v>
      </c>
      <c r="F26" s="6">
        <v>8043.6337919432881</v>
      </c>
      <c r="G26" s="6">
        <v>8071.7804764541052</v>
      </c>
      <c r="H26" s="6">
        <v>8103.0610792710395</v>
      </c>
      <c r="I26" s="6">
        <v>8134.524539231199</v>
      </c>
      <c r="J26" s="6">
        <v>8169.1773591335386</v>
      </c>
      <c r="K26" s="6">
        <v>8203.3489591306716</v>
      </c>
      <c r="L26" s="6">
        <v>8235.9039393894309</v>
      </c>
      <c r="M26" s="6">
        <v>8267.6808912393662</v>
      </c>
      <c r="N26" s="6">
        <v>8296.4181403127477</v>
      </c>
      <c r="O26" s="6">
        <v>8327.6638390402532</v>
      </c>
      <c r="P26" s="6">
        <v>8361.5135318865923</v>
      </c>
      <c r="Q26" s="6">
        <v>8395.5874118148877</v>
      </c>
      <c r="R26" s="6">
        <v>8426.7382426715521</v>
      </c>
      <c r="S26" s="6">
        <v>8461.427726023081</v>
      </c>
      <c r="T26" s="6">
        <v>8499.1641268617605</v>
      </c>
      <c r="U26" s="6">
        <v>8539.3957495546547</v>
      </c>
      <c r="V26" s="6">
        <v>8574.1389570042684</v>
      </c>
      <c r="W26" s="6">
        <v>8834.3987174934009</v>
      </c>
      <c r="X26" s="6">
        <v>8873.2317371798235</v>
      </c>
      <c r="Y26" s="6">
        <f t="shared" si="4"/>
        <v>8920.9527494009162</v>
      </c>
      <c r="Z26" s="6">
        <f t="shared" si="4"/>
        <v>8968.9304093772862</v>
      </c>
      <c r="AA26" s="6">
        <f t="shared" si="4"/>
        <v>9017.1660973828893</v>
      </c>
      <c r="AB26" s="6">
        <f t="shared" si="4"/>
        <v>9065.6612011149136</v>
      </c>
      <c r="AC26" s="6">
        <f t="shared" si="4"/>
        <v>9114.4171157337041</v>
      </c>
      <c r="AD26" s="6">
        <f t="shared" si="4"/>
        <v>9163.4352439029008</v>
      </c>
      <c r="AE26" s="6">
        <f t="shared" si="4"/>
        <v>9212.7169958297891</v>
      </c>
      <c r="AF26" s="6">
        <f t="shared" si="4"/>
        <v>9262.2637893058709</v>
      </c>
    </row>
    <row r="27" spans="1:32" x14ac:dyDescent="0.3">
      <c r="A27" s="2" t="str">
        <f t="shared" si="2"/>
        <v>F1_LRZ 9_Energy (GWh)</v>
      </c>
      <c r="B27" s="2" t="s">
        <v>6</v>
      </c>
      <c r="C27" s="2" t="s">
        <v>18</v>
      </c>
      <c r="D27" s="2" t="s">
        <v>8</v>
      </c>
      <c r="E27" s="6">
        <v>131201.54941533622</v>
      </c>
      <c r="F27" s="6">
        <v>131998.87563165044</v>
      </c>
      <c r="G27" s="6">
        <v>132412.49116178448</v>
      </c>
      <c r="H27" s="6">
        <v>133231.93987007736</v>
      </c>
      <c r="I27" s="6">
        <v>133721.11115538151</v>
      </c>
      <c r="J27" s="6">
        <v>134395.33399046288</v>
      </c>
      <c r="K27" s="6">
        <v>135308.83664758242</v>
      </c>
      <c r="L27" s="6">
        <v>135709.67627598374</v>
      </c>
      <c r="M27" s="6">
        <v>136333.79139993008</v>
      </c>
      <c r="N27" s="6">
        <v>137337.40976201196</v>
      </c>
      <c r="O27" s="6">
        <v>137840.03820253219</v>
      </c>
      <c r="P27" s="6">
        <v>138553.68242306073</v>
      </c>
      <c r="Q27" s="6">
        <v>139603.01523028233</v>
      </c>
      <c r="R27" s="6">
        <v>140225.16717671553</v>
      </c>
      <c r="S27" s="6">
        <v>140901.82436271288</v>
      </c>
      <c r="T27" s="6">
        <v>141941.03288468922</v>
      </c>
      <c r="U27" s="6">
        <v>142404.86821710906</v>
      </c>
      <c r="V27" s="6">
        <v>143177.85809098001</v>
      </c>
      <c r="W27" s="6">
        <v>143962.50483133155</v>
      </c>
      <c r="X27" s="6">
        <v>144759.64506342399</v>
      </c>
      <c r="Y27" s="6">
        <f t="shared" si="4"/>
        <v>145510.83329400863</v>
      </c>
      <c r="Z27" s="6">
        <f t="shared" si="4"/>
        <v>146265.91959824163</v>
      </c>
      <c r="AA27" s="6">
        <f t="shared" si="4"/>
        <v>147024.92420404663</v>
      </c>
      <c r="AB27" s="6">
        <f t="shared" si="4"/>
        <v>147787.86744431424</v>
      </c>
      <c r="AC27" s="6">
        <f t="shared" si="4"/>
        <v>148554.76975744669</v>
      </c>
      <c r="AD27" s="6">
        <f t="shared" si="4"/>
        <v>149325.65168790537</v>
      </c>
      <c r="AE27" s="6">
        <f t="shared" si="4"/>
        <v>150100.5338867612</v>
      </c>
      <c r="AF27" s="6">
        <f t="shared" si="4"/>
        <v>150879.43711224786</v>
      </c>
    </row>
    <row r="28" spans="1:32" x14ac:dyDescent="0.3">
      <c r="A28" s="2" t="str">
        <f t="shared" si="2"/>
        <v>F1_LRZ 9_System Peak (MW)</v>
      </c>
      <c r="B28" s="2" t="s">
        <v>6</v>
      </c>
      <c r="C28" s="2" t="s">
        <v>18</v>
      </c>
      <c r="D28" s="2" t="s">
        <v>9</v>
      </c>
      <c r="E28" s="6">
        <v>20209.023687521752</v>
      </c>
      <c r="F28" s="6">
        <v>20341.121605196855</v>
      </c>
      <c r="G28" s="6">
        <v>20436.064313334136</v>
      </c>
      <c r="H28" s="6">
        <v>20225.480503626113</v>
      </c>
      <c r="I28" s="6">
        <v>21003.8906360408</v>
      </c>
      <c r="J28" s="6">
        <v>20365.184237286499</v>
      </c>
      <c r="K28" s="6">
        <v>20493.31341713346</v>
      </c>
      <c r="L28" s="6">
        <v>20587.87885122572</v>
      </c>
      <c r="M28" s="6">
        <v>21107.612922648364</v>
      </c>
      <c r="N28" s="6">
        <v>21499.395098848614</v>
      </c>
      <c r="O28" s="6">
        <v>21579.123101256781</v>
      </c>
      <c r="P28" s="6">
        <v>21439.752079059188</v>
      </c>
      <c r="Q28" s="6">
        <v>21533.737281454331</v>
      </c>
      <c r="R28" s="6">
        <v>21668.821549259043</v>
      </c>
      <c r="S28" s="6">
        <v>21756.986921799504</v>
      </c>
      <c r="T28" s="6">
        <v>22169.317416212536</v>
      </c>
      <c r="U28" s="6">
        <v>22256.41709042728</v>
      </c>
      <c r="V28" s="6">
        <v>22073.885250496911</v>
      </c>
      <c r="W28" s="6">
        <v>22511.415597728817</v>
      </c>
      <c r="X28" s="6">
        <v>22642.376288057763</v>
      </c>
      <c r="Y28" s="9"/>
      <c r="Z28" s="9"/>
      <c r="AA28" s="9"/>
      <c r="AB28" s="9"/>
      <c r="AC28" s="9"/>
      <c r="AD28" s="9"/>
      <c r="AE28" s="9"/>
      <c r="AF28" s="9"/>
    </row>
    <row r="29" spans="1:32" x14ac:dyDescent="0.3">
      <c r="A29" s="2" t="str">
        <f t="shared" si="2"/>
        <v>F1_LRZ 9_Zonal Peak (MW)</v>
      </c>
      <c r="B29" s="2" t="s">
        <v>6</v>
      </c>
      <c r="C29" s="2" t="s">
        <v>18</v>
      </c>
      <c r="D29" s="2" t="s">
        <v>10</v>
      </c>
      <c r="E29" s="6">
        <v>21181.531054250161</v>
      </c>
      <c r="F29" s="6">
        <v>21293.459707597263</v>
      </c>
      <c r="G29" s="6">
        <v>21367.466949584988</v>
      </c>
      <c r="H29" s="6">
        <v>21449.887038183952</v>
      </c>
      <c r="I29" s="6">
        <v>21539.979824174901</v>
      </c>
      <c r="J29" s="6">
        <v>21646.624121397337</v>
      </c>
      <c r="K29" s="6">
        <v>21733.260204114336</v>
      </c>
      <c r="L29" s="6">
        <v>21828.101356129388</v>
      </c>
      <c r="M29" s="6">
        <v>21941.714421927081</v>
      </c>
      <c r="N29" s="6">
        <v>22039.932692115275</v>
      </c>
      <c r="O29" s="6">
        <v>22169.547764708946</v>
      </c>
      <c r="P29" s="6">
        <v>22308.533147268598</v>
      </c>
      <c r="Q29" s="6">
        <v>22416.521255592314</v>
      </c>
      <c r="R29" s="6">
        <v>22523.822644620457</v>
      </c>
      <c r="S29" s="6">
        <v>22642.827695410244</v>
      </c>
      <c r="T29" s="6">
        <v>22762.256426635813</v>
      </c>
      <c r="U29" s="6">
        <v>22901.826497816197</v>
      </c>
      <c r="V29" s="6">
        <v>23033.846061784177</v>
      </c>
      <c r="W29" s="6">
        <v>23553.595179234992</v>
      </c>
      <c r="X29" s="6">
        <v>23747.081154761774</v>
      </c>
      <c r="Y29" s="6">
        <f t="shared" si="4"/>
        <v>23890.406878969618</v>
      </c>
      <c r="Z29" s="6">
        <f t="shared" si="4"/>
        <v>24034.597646888971</v>
      </c>
      <c r="AA29" s="6">
        <f t="shared" si="4"/>
        <v>24179.658679499025</v>
      </c>
      <c r="AB29" s="6">
        <f t="shared" si="4"/>
        <v>24325.595229290229</v>
      </c>
      <c r="AC29" s="6">
        <f t="shared" si="4"/>
        <v>24472.412580454489</v>
      </c>
      <c r="AD29" s="6">
        <f t="shared" si="4"/>
        <v>24620.116049076503</v>
      </c>
      <c r="AE29" s="6">
        <f t="shared" si="4"/>
        <v>24768.71098332624</v>
      </c>
      <c r="AF29" s="6">
        <f t="shared" si="4"/>
        <v>24918.202763652604</v>
      </c>
    </row>
    <row r="30" spans="1:32" x14ac:dyDescent="0.3">
      <c r="A30" s="2" t="str">
        <f t="shared" si="2"/>
        <v>F1_LRZ 10_Energy (GWh)</v>
      </c>
      <c r="B30" s="2" t="s">
        <v>6</v>
      </c>
      <c r="C30" s="2" t="s">
        <v>19</v>
      </c>
      <c r="D30" s="2" t="s">
        <v>8</v>
      </c>
      <c r="E30" s="6">
        <v>23174.391506612366</v>
      </c>
      <c r="F30" s="6">
        <v>23352.359776004701</v>
      </c>
      <c r="G30" s="6">
        <v>23506.860435737373</v>
      </c>
      <c r="H30" s="6">
        <v>23590.681946513258</v>
      </c>
      <c r="I30" s="6">
        <v>23671.552772252795</v>
      </c>
      <c r="J30" s="6">
        <v>23764.669953281063</v>
      </c>
      <c r="K30" s="6">
        <v>23845.457484127299</v>
      </c>
      <c r="L30" s="6">
        <v>23904.379982977065</v>
      </c>
      <c r="M30" s="6">
        <v>23968.808994916995</v>
      </c>
      <c r="N30" s="6">
        <v>24039.28488855379</v>
      </c>
      <c r="O30" s="6">
        <v>24093.721332647416</v>
      </c>
      <c r="P30" s="6">
        <v>24167.074593720481</v>
      </c>
      <c r="Q30" s="6">
        <v>24237.640014527184</v>
      </c>
      <c r="R30" s="6">
        <v>24313.669265229291</v>
      </c>
      <c r="S30" s="6">
        <v>24370.992454257484</v>
      </c>
      <c r="T30" s="6">
        <v>24437.946602879376</v>
      </c>
      <c r="U30" s="6">
        <v>24503.278207819789</v>
      </c>
      <c r="V30" s="6">
        <v>24571.042536689423</v>
      </c>
      <c r="W30" s="6">
        <v>24639.797279377006</v>
      </c>
      <c r="X30" s="6">
        <v>24709.626447429888</v>
      </c>
      <c r="Y30" s="6">
        <f t="shared" si="4"/>
        <v>24793.188484603463</v>
      </c>
      <c r="Z30" s="6">
        <f t="shared" si="4"/>
        <v>24877.033108568525</v>
      </c>
      <c r="AA30" s="6">
        <f t="shared" si="4"/>
        <v>24961.161274965907</v>
      </c>
      <c r="AB30" s="6">
        <f t="shared" si="4"/>
        <v>25045.573942668187</v>
      </c>
      <c r="AC30" s="6">
        <f t="shared" si="4"/>
        <v>25130.27207379062</v>
      </c>
      <c r="AD30" s="6">
        <f t="shared" si="4"/>
        <v>25215.256633702113</v>
      </c>
      <c r="AE30" s="6">
        <f t="shared" si="4"/>
        <v>25300.528591036207</v>
      </c>
      <c r="AF30" s="6">
        <f t="shared" si="4"/>
        <v>25386.088917702142</v>
      </c>
    </row>
    <row r="31" spans="1:32" x14ac:dyDescent="0.3">
      <c r="A31" s="2" t="str">
        <f t="shared" si="2"/>
        <v>F1_LRZ 10_System Peak (MW)</v>
      </c>
      <c r="B31" s="2" t="s">
        <v>6</v>
      </c>
      <c r="C31" s="2" t="s">
        <v>19</v>
      </c>
      <c r="D31" s="2" t="s">
        <v>9</v>
      </c>
      <c r="E31" s="6">
        <v>4142.7163510986611</v>
      </c>
      <c r="F31" s="6">
        <v>4185.1343007610985</v>
      </c>
      <c r="G31" s="6">
        <v>4217.5364204876805</v>
      </c>
      <c r="H31" s="6">
        <v>4300.9868310103229</v>
      </c>
      <c r="I31" s="6">
        <v>4118.7425959101765</v>
      </c>
      <c r="J31" s="6">
        <v>4308.0785127435493</v>
      </c>
      <c r="K31" s="6">
        <v>4328.8056230826851</v>
      </c>
      <c r="L31" s="6">
        <v>4344.679218057332</v>
      </c>
      <c r="M31" s="6">
        <v>4218.0799661860365</v>
      </c>
      <c r="N31" s="6">
        <v>4180.0776575905365</v>
      </c>
      <c r="O31" s="6">
        <v>4226.2738052528812</v>
      </c>
      <c r="P31" s="6">
        <v>4228.6638348053284</v>
      </c>
      <c r="Q31" s="6">
        <v>4251.7842237435307</v>
      </c>
      <c r="R31" s="6">
        <v>4277.9147164363185</v>
      </c>
      <c r="S31" s="6">
        <v>4291.2574625443167</v>
      </c>
      <c r="T31" s="6">
        <v>4251.6170495545448</v>
      </c>
      <c r="U31" s="6">
        <v>4296.1570765246588</v>
      </c>
      <c r="V31" s="6">
        <v>4310.7346856403592</v>
      </c>
      <c r="W31" s="6">
        <v>4348.6101774986473</v>
      </c>
      <c r="X31" s="6">
        <v>4361.3815749685027</v>
      </c>
      <c r="Y31" s="9"/>
      <c r="Z31" s="9"/>
      <c r="AA31" s="9"/>
      <c r="AB31" s="9"/>
      <c r="AC31" s="9"/>
      <c r="AD31" s="9"/>
      <c r="AE31" s="9"/>
      <c r="AF31" s="9"/>
    </row>
    <row r="32" spans="1:32" x14ac:dyDescent="0.3">
      <c r="A32" s="2" t="str">
        <f t="shared" si="2"/>
        <v>F1_LRZ 10_Zonal Peak (MW)</v>
      </c>
      <c r="B32" s="2" t="s">
        <v>6</v>
      </c>
      <c r="C32" s="2" t="s">
        <v>19</v>
      </c>
      <c r="D32" s="2" t="s">
        <v>10</v>
      </c>
      <c r="E32" s="6">
        <v>4560.8733595586409</v>
      </c>
      <c r="F32" s="6">
        <v>4585.9978267050292</v>
      </c>
      <c r="G32" s="6">
        <v>4612.6851986354623</v>
      </c>
      <c r="H32" s="6">
        <v>4624.1374571880006</v>
      </c>
      <c r="I32" s="6">
        <v>4633.6585486161557</v>
      </c>
      <c r="J32" s="6">
        <v>4644.2308066601918</v>
      </c>
      <c r="K32" s="6">
        <v>4656.0107958054041</v>
      </c>
      <c r="L32" s="6">
        <v>4665.9220840464668</v>
      </c>
      <c r="M32" s="6">
        <v>4677.8960181644843</v>
      </c>
      <c r="N32" s="6">
        <v>4687.8493460553573</v>
      </c>
      <c r="O32" s="6">
        <v>4698.0242777928743</v>
      </c>
      <c r="P32" s="6">
        <v>4711.1957890147951</v>
      </c>
      <c r="Q32" s="6">
        <v>4723.0672865081988</v>
      </c>
      <c r="R32" s="6">
        <v>4735.9603153425533</v>
      </c>
      <c r="S32" s="6">
        <v>4748.0327446130823</v>
      </c>
      <c r="T32" s="6">
        <v>4758.1545090357813</v>
      </c>
      <c r="U32" s="6">
        <v>4770.0672365968367</v>
      </c>
      <c r="V32" s="6">
        <v>4781.7775471085251</v>
      </c>
      <c r="W32" s="6">
        <v>4845.5059057641774</v>
      </c>
      <c r="X32" s="6">
        <v>4864.9685992565483</v>
      </c>
      <c r="Y32" s="6">
        <f t="shared" si="4"/>
        <v>4881.5238034309359</v>
      </c>
      <c r="Z32" s="6">
        <f t="shared" si="4"/>
        <v>4898.1353439987997</v>
      </c>
      <c r="AA32" s="6">
        <f t="shared" si="4"/>
        <v>4914.8034126695984</v>
      </c>
      <c r="AB32" s="6">
        <f t="shared" si="4"/>
        <v>4931.5282018051657</v>
      </c>
      <c r="AC32" s="6">
        <f t="shared" si="4"/>
        <v>4948.3099044219334</v>
      </c>
      <c r="AD32" s="6">
        <f t="shared" si="4"/>
        <v>4965.1487141931557</v>
      </c>
      <c r="AE32" s="6">
        <f t="shared" si="4"/>
        <v>4982.0448254511457</v>
      </c>
      <c r="AF32" s="6">
        <f t="shared" si="4"/>
        <v>4998.9984331895184</v>
      </c>
    </row>
    <row r="33" spans="1:32" x14ac:dyDescent="0.3">
      <c r="A33" s="2" t="str">
        <f t="shared" si="2"/>
        <v>F1_ALL_Energy (GWh)</v>
      </c>
      <c r="B33" s="2" t="s">
        <v>6</v>
      </c>
      <c r="C33" s="2" t="s">
        <v>20</v>
      </c>
      <c r="D33" s="2" t="s">
        <v>8</v>
      </c>
      <c r="E33" s="6">
        <v>721158.25795450038</v>
      </c>
      <c r="F33" s="6">
        <v>726616.70014600549</v>
      </c>
      <c r="G33" s="6">
        <v>729833.07110416587</v>
      </c>
      <c r="H33" s="6">
        <v>734552.50807685254</v>
      </c>
      <c r="I33" s="6">
        <v>738969.18008585868</v>
      </c>
      <c r="J33" s="6">
        <v>744414.62162584101</v>
      </c>
      <c r="K33" s="6">
        <v>749278.77560156444</v>
      </c>
      <c r="L33" s="6">
        <v>754160.63587993896</v>
      </c>
      <c r="M33" s="6">
        <v>758866.468452389</v>
      </c>
      <c r="N33" s="6">
        <v>764269.07165225397</v>
      </c>
      <c r="O33" s="6">
        <v>768144.60358276556</v>
      </c>
      <c r="P33" s="6">
        <v>773439.53582942032</v>
      </c>
      <c r="Q33" s="6">
        <v>778666.26829613198</v>
      </c>
      <c r="R33" s="6">
        <v>784437.49459879566</v>
      </c>
      <c r="S33" s="6">
        <v>789199.87374838325</v>
      </c>
      <c r="T33" s="6">
        <v>794788.31407537649</v>
      </c>
      <c r="U33" s="6">
        <v>799879.26719466352</v>
      </c>
      <c r="V33" s="6">
        <v>805486.17362324824</v>
      </c>
      <c r="W33" s="6">
        <v>811258.37351417623</v>
      </c>
      <c r="X33" s="6">
        <v>817209.70532431896</v>
      </c>
      <c r="Y33" s="6">
        <f t="shared" si="4"/>
        <v>822605.41673346108</v>
      </c>
      <c r="Z33" s="6">
        <f t="shared" si="4"/>
        <v>828036.75388397789</v>
      </c>
      <c r="AA33" s="6">
        <f t="shared" si="4"/>
        <v>833503.95199850306</v>
      </c>
      <c r="AB33" s="6">
        <f t="shared" si="4"/>
        <v>839007.24785275199</v>
      </c>
      <c r="AC33" s="6">
        <f t="shared" si="4"/>
        <v>844546.87978577637</v>
      </c>
      <c r="AD33" s="6">
        <f t="shared" si="4"/>
        <v>850123.08771028579</v>
      </c>
      <c r="AE33" s="6">
        <f t="shared" si="4"/>
        <v>855736.11312303843</v>
      </c>
      <c r="AF33" s="6">
        <f t="shared" si="4"/>
        <v>861386.19911529974</v>
      </c>
    </row>
    <row r="34" spans="1:32" x14ac:dyDescent="0.3">
      <c r="A34" s="2" t="str">
        <f t="shared" si="2"/>
        <v>F1_ALL_System Peak (MW)</v>
      </c>
      <c r="B34" s="2" t="s">
        <v>6</v>
      </c>
      <c r="C34" s="2" t="s">
        <v>20</v>
      </c>
      <c r="D34" s="2" t="s">
        <v>9</v>
      </c>
      <c r="E34" s="6">
        <v>122479.77072896005</v>
      </c>
      <c r="F34" s="6">
        <v>123651.8997328</v>
      </c>
      <c r="G34" s="6">
        <v>124475.44833555909</v>
      </c>
      <c r="H34" s="6">
        <v>125223.86870883497</v>
      </c>
      <c r="I34" s="6">
        <v>129520.06418999411</v>
      </c>
      <c r="J34" s="6">
        <v>126128.82121287887</v>
      </c>
      <c r="K34" s="6">
        <v>127238.34578064177</v>
      </c>
      <c r="L34" s="6">
        <v>128162.74846864783</v>
      </c>
      <c r="M34" s="6">
        <v>129127.08116805182</v>
      </c>
      <c r="N34" s="6">
        <v>133736.71252689022</v>
      </c>
      <c r="O34" s="6">
        <v>134736.69377943108</v>
      </c>
      <c r="P34" s="6">
        <v>131079.27926861169</v>
      </c>
      <c r="Q34" s="6">
        <v>132167.9112674701</v>
      </c>
      <c r="R34" s="6">
        <v>133303.19025589837</v>
      </c>
      <c r="S34" s="6">
        <v>134245.06818060944</v>
      </c>
      <c r="T34" s="6">
        <v>138966.6913016818</v>
      </c>
      <c r="U34" s="6">
        <v>140091.72752156697</v>
      </c>
      <c r="V34" s="6">
        <v>136601.88991972434</v>
      </c>
      <c r="W34" s="6">
        <v>138778.41835723928</v>
      </c>
      <c r="X34" s="6">
        <v>139871.87989640696</v>
      </c>
      <c r="Y34" s="9"/>
      <c r="Z34" s="9"/>
      <c r="AA34" s="9"/>
      <c r="AB34" s="9"/>
      <c r="AC34" s="9"/>
      <c r="AD34" s="9"/>
      <c r="AE34" s="9"/>
      <c r="AF34" s="9"/>
    </row>
    <row r="35" spans="1:32" x14ac:dyDescent="0.3">
      <c r="A35" s="2" t="str">
        <f t="shared" si="2"/>
        <v>F1_ALL_Zonal Peak (MW)</v>
      </c>
      <c r="B35" s="2" t="s">
        <v>6</v>
      </c>
      <c r="C35" s="2" t="s">
        <v>20</v>
      </c>
      <c r="D35" s="2" t="s">
        <v>10</v>
      </c>
      <c r="E35" s="6">
        <v>122479.77072896005</v>
      </c>
      <c r="F35" s="6">
        <v>123651.8997328</v>
      </c>
      <c r="G35" s="6">
        <v>124475.44833555909</v>
      </c>
      <c r="H35" s="6">
        <v>125223.86870883497</v>
      </c>
      <c r="I35" s="6">
        <v>129520.06418999411</v>
      </c>
      <c r="J35" s="6">
        <v>126128.82121287887</v>
      </c>
      <c r="K35" s="6">
        <v>127238.34578064177</v>
      </c>
      <c r="L35" s="6">
        <v>128162.74846864783</v>
      </c>
      <c r="M35" s="6">
        <v>129127.08116805182</v>
      </c>
      <c r="N35" s="6">
        <v>133736.71252689022</v>
      </c>
      <c r="O35" s="6">
        <v>134736.69377943108</v>
      </c>
      <c r="P35" s="6">
        <v>131079.27926861169</v>
      </c>
      <c r="Q35" s="6">
        <v>132167.9112674701</v>
      </c>
      <c r="R35" s="6">
        <v>133303.19025589837</v>
      </c>
      <c r="S35" s="6">
        <v>134245.06818060944</v>
      </c>
      <c r="T35" s="6">
        <v>138966.6913016818</v>
      </c>
      <c r="U35" s="6">
        <v>140091.72752156697</v>
      </c>
      <c r="V35" s="6">
        <v>136601.88991972434</v>
      </c>
      <c r="W35" s="6">
        <v>138778.41835723928</v>
      </c>
      <c r="X35" s="6">
        <v>139871.87989640696</v>
      </c>
      <c r="Y35" s="6">
        <f t="shared" si="4"/>
        <v>140852.79425958268</v>
      </c>
      <c r="Z35" s="6">
        <f t="shared" si="4"/>
        <v>141840.58772518125</v>
      </c>
      <c r="AA35" s="6">
        <f t="shared" si="4"/>
        <v>142835.30853599726</v>
      </c>
      <c r="AB35" s="6">
        <f t="shared" si="4"/>
        <v>143837.00527314961</v>
      </c>
      <c r="AC35" s="6">
        <f t="shared" si="4"/>
        <v>144845.72685845403</v>
      </c>
      <c r="AD35" s="6">
        <f t="shared" si="4"/>
        <v>145861.5225568125</v>
      </c>
      <c r="AE35" s="6">
        <f t="shared" si="4"/>
        <v>146884.44197861926</v>
      </c>
      <c r="AF35" s="6">
        <f t="shared" si="4"/>
        <v>147914.53508218366</v>
      </c>
    </row>
    <row r="36" spans="1:32" x14ac:dyDescent="0.3"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</row>
    <row r="37" spans="1:32" x14ac:dyDescent="0.3"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</row>
    <row r="38" spans="1:32" x14ac:dyDescent="0.3"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</row>
    <row r="39" spans="1:32" x14ac:dyDescent="0.3"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</row>
    <row r="40" spans="1:32" x14ac:dyDescent="0.3"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</row>
    <row r="41" spans="1:32" x14ac:dyDescent="0.3"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</row>
    <row r="42" spans="1:32" x14ac:dyDescent="0.3"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</row>
    <row r="43" spans="1:32" x14ac:dyDescent="0.3"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</row>
    <row r="44" spans="1:32" x14ac:dyDescent="0.3"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</row>
    <row r="45" spans="1:32" x14ac:dyDescent="0.3"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</row>
    <row r="46" spans="1:32" x14ac:dyDescent="0.3"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</row>
    <row r="47" spans="1:32" x14ac:dyDescent="0.3"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</row>
    <row r="48" spans="1:32" x14ac:dyDescent="0.3"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</row>
    <row r="49" spans="5:32" x14ac:dyDescent="0.3"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</row>
    <row r="50" spans="5:32" x14ac:dyDescent="0.3"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</row>
    <row r="51" spans="5:32" x14ac:dyDescent="0.3"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</row>
    <row r="52" spans="5:32" x14ac:dyDescent="0.3"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</row>
    <row r="53" spans="5:32" x14ac:dyDescent="0.3"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</row>
    <row r="54" spans="5:32" x14ac:dyDescent="0.3"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</row>
    <row r="55" spans="5:32" x14ac:dyDescent="0.3"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</row>
    <row r="56" spans="5:32" x14ac:dyDescent="0.3"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</row>
    <row r="57" spans="5:32" x14ac:dyDescent="0.3"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</row>
    <row r="58" spans="5:32" x14ac:dyDescent="0.3"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</row>
    <row r="59" spans="5:32" x14ac:dyDescent="0.3"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</row>
    <row r="60" spans="5:32" x14ac:dyDescent="0.3"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</row>
    <row r="61" spans="5:32" x14ac:dyDescent="0.3"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</row>
    <row r="62" spans="5:32" x14ac:dyDescent="0.3"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</row>
    <row r="63" spans="5:32" x14ac:dyDescent="0.3"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</row>
    <row r="64" spans="5:32" x14ac:dyDescent="0.3"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</row>
    <row r="65" spans="5:32" x14ac:dyDescent="0.3"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</row>
    <row r="66" spans="5:32" x14ac:dyDescent="0.3"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</row>
    <row r="67" spans="5:32" x14ac:dyDescent="0.3"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</row>
    <row r="68" spans="5:32" x14ac:dyDescent="0.3"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</row>
    <row r="69" spans="5:32" x14ac:dyDescent="0.3"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</row>
    <row r="70" spans="5:32" x14ac:dyDescent="0.3"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</row>
    <row r="71" spans="5:32" x14ac:dyDescent="0.3"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</row>
    <row r="72" spans="5:32" x14ac:dyDescent="0.3"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</row>
    <row r="73" spans="5:32" x14ac:dyDescent="0.3"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</row>
    <row r="74" spans="5:32" x14ac:dyDescent="0.3"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</row>
    <row r="75" spans="5:32" x14ac:dyDescent="0.3"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</row>
    <row r="76" spans="5:32" x14ac:dyDescent="0.3"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</row>
    <row r="77" spans="5:32" x14ac:dyDescent="0.3"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</row>
    <row r="78" spans="5:32" x14ac:dyDescent="0.3"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</row>
    <row r="79" spans="5:32" x14ac:dyDescent="0.3"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</row>
    <row r="80" spans="5:32" x14ac:dyDescent="0.3"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</row>
    <row r="81" spans="5:32" x14ac:dyDescent="0.3"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</row>
    <row r="82" spans="5:32" x14ac:dyDescent="0.3"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</row>
    <row r="83" spans="5:32" x14ac:dyDescent="0.3"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</row>
    <row r="84" spans="5:32" x14ac:dyDescent="0.3"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</row>
    <row r="85" spans="5:32" x14ac:dyDescent="0.3"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</row>
    <row r="86" spans="5:32" x14ac:dyDescent="0.3"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</row>
    <row r="87" spans="5:32" x14ac:dyDescent="0.3"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</row>
    <row r="88" spans="5:32" x14ac:dyDescent="0.3"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</row>
    <row r="89" spans="5:32" x14ac:dyDescent="0.3"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</row>
    <row r="90" spans="5:32" x14ac:dyDescent="0.3"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</row>
    <row r="91" spans="5:32" x14ac:dyDescent="0.3"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</row>
    <row r="92" spans="5:32" x14ac:dyDescent="0.3"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</row>
    <row r="93" spans="5:32" x14ac:dyDescent="0.3"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</row>
    <row r="94" spans="5:32" x14ac:dyDescent="0.3"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</row>
    <row r="95" spans="5:32" x14ac:dyDescent="0.3"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</row>
    <row r="96" spans="5:32" x14ac:dyDescent="0.3"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</row>
    <row r="97" spans="5:32" x14ac:dyDescent="0.3"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</row>
    <row r="98" spans="5:32" x14ac:dyDescent="0.3"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</row>
    <row r="99" spans="5:32" x14ac:dyDescent="0.3"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</row>
    <row r="100" spans="5:32" x14ac:dyDescent="0.3"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</row>
    <row r="101" spans="5:32" x14ac:dyDescent="0.3"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</row>
  </sheetData>
  <autoFilter ref="A2:AP101" xr:uid="{0C3235CC-E6E3-4D03-BB4A-3A0AB0B4CAAB}"/>
  <hyperlinks>
    <hyperlink ref="B1" r:id="rId1" xr:uid="{A86BD3B0-81D5-4461-B8E1-3FF31A7A3800}"/>
  </hyperlinks>
  <pageMargins left="0.7" right="0.7" top="0.75" bottom="0.75" header="0.3" footer="0.3"/>
  <pageSetup orientation="portrait" horizontalDpi="4294967293" verticalDpi="0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6B4CF4-0F02-4083-A3C0-815107621CFD}">
  <dimension ref="A1:AC31"/>
  <sheetViews>
    <sheetView tabSelected="1" workbookViewId="0">
      <selection activeCell="C19" sqref="C19"/>
    </sheetView>
  </sheetViews>
  <sheetFormatPr defaultRowHeight="15.05" x14ac:dyDescent="0.3"/>
  <cols>
    <col min="1" max="1" width="27.21875" style="10" bestFit="1" customWidth="1"/>
    <col min="2" max="29" width="11.109375" style="10" bestFit="1" customWidth="1"/>
    <col min="30" max="16384" width="8.88671875" style="10"/>
  </cols>
  <sheetData>
    <row r="1" spans="1:29" x14ac:dyDescent="0.3">
      <c r="A1" s="12" t="s">
        <v>25</v>
      </c>
      <c r="B1" s="12">
        <v>2023</v>
      </c>
      <c r="C1" s="12">
        <v>2024</v>
      </c>
      <c r="D1" s="12">
        <v>2025</v>
      </c>
      <c r="E1" s="12">
        <v>2026</v>
      </c>
      <c r="F1" s="12">
        <v>2027</v>
      </c>
      <c r="G1" s="12">
        <v>2028</v>
      </c>
      <c r="H1" s="12">
        <v>2029</v>
      </c>
      <c r="I1" s="12">
        <v>2030</v>
      </c>
      <c r="J1" s="12">
        <v>2031</v>
      </c>
      <c r="K1" s="12">
        <v>2032</v>
      </c>
      <c r="L1" s="12">
        <v>2033</v>
      </c>
      <c r="M1" s="12">
        <v>2034</v>
      </c>
      <c r="N1" s="12">
        <v>2035</v>
      </c>
      <c r="O1" s="12">
        <v>2036</v>
      </c>
      <c r="P1" s="12">
        <v>2037</v>
      </c>
      <c r="Q1" s="12">
        <v>2038</v>
      </c>
      <c r="R1" s="12">
        <v>2039</v>
      </c>
      <c r="S1" s="12">
        <v>2040</v>
      </c>
      <c r="T1" s="12">
        <v>2041</v>
      </c>
      <c r="U1" s="12">
        <v>2042</v>
      </c>
      <c r="V1" s="12">
        <v>2043</v>
      </c>
      <c r="W1" s="12">
        <v>2044</v>
      </c>
      <c r="X1" s="12">
        <v>2045</v>
      </c>
      <c r="Y1" s="12">
        <v>2046</v>
      </c>
      <c r="Z1" s="12">
        <v>2047</v>
      </c>
      <c r="AA1" s="12">
        <v>2048</v>
      </c>
      <c r="AB1" s="12">
        <v>2049</v>
      </c>
      <c r="AC1" s="12">
        <v>2050</v>
      </c>
    </row>
    <row r="2" spans="1:29" x14ac:dyDescent="0.3">
      <c r="A2" s="13" t="s">
        <v>36</v>
      </c>
    </row>
    <row r="3" spans="1:29" x14ac:dyDescent="0.3">
      <c r="A3" s="10" t="s">
        <v>26</v>
      </c>
      <c r="B3" s="14">
        <v>105289.97815879989</v>
      </c>
      <c r="C3" s="14">
        <v>106145.05741891984</v>
      </c>
      <c r="D3" s="14">
        <v>106696.05024707015</v>
      </c>
      <c r="E3" s="14">
        <v>107519.67504910678</v>
      </c>
      <c r="F3" s="14">
        <v>108183.75130661771</v>
      </c>
      <c r="G3" s="14">
        <v>109081.96099281311</v>
      </c>
      <c r="H3" s="14">
        <v>109550.71520093745</v>
      </c>
      <c r="I3" s="14">
        <v>110235.655032279</v>
      </c>
      <c r="J3" s="14">
        <v>110936.92447225343</v>
      </c>
      <c r="K3" s="14">
        <v>111821.48817198127</v>
      </c>
      <c r="L3" s="14">
        <v>112284.83139593633</v>
      </c>
      <c r="M3" s="14">
        <v>113015.89460480987</v>
      </c>
      <c r="N3" s="14">
        <v>113767.06324428318</v>
      </c>
      <c r="O3" s="14">
        <v>114746.57226693818</v>
      </c>
      <c r="P3" s="14">
        <v>115247.93085133948</v>
      </c>
      <c r="Q3" s="14">
        <v>115907.71045372954</v>
      </c>
      <c r="R3" s="14">
        <v>116681.07548497843</v>
      </c>
      <c r="S3" s="14">
        <v>117448.1123750939</v>
      </c>
      <c r="T3" s="14">
        <v>118243.12346013928</v>
      </c>
      <c r="U3" s="14">
        <v>119068.65984804652</v>
      </c>
      <c r="V3" s="14">
        <v>119841.85998640239</v>
      </c>
      <c r="W3" s="14">
        <v>120620.0810803541</v>
      </c>
      <c r="X3" s="14">
        <v>121403.35573464891</v>
      </c>
      <c r="Y3" s="14">
        <v>122191.71676576063</v>
      </c>
      <c r="Z3" s="14">
        <v>122985.1972032645</v>
      </c>
      <c r="AA3" s="14">
        <v>123783.83029122101</v>
      </c>
      <c r="AB3" s="14">
        <v>124587.64948956871</v>
      </c>
      <c r="AC3" s="14">
        <v>125396.68847552608</v>
      </c>
    </row>
    <row r="4" spans="1:29" x14ac:dyDescent="0.3">
      <c r="A4" s="10" t="s">
        <v>27</v>
      </c>
      <c r="B4" s="14">
        <v>66107.877269558856</v>
      </c>
      <c r="C4" s="14">
        <v>66697.525221131684</v>
      </c>
      <c r="D4" s="14">
        <v>67261.590361769369</v>
      </c>
      <c r="E4" s="14">
        <v>67935.975510867982</v>
      </c>
      <c r="F4" s="14">
        <v>68640.453352404948</v>
      </c>
      <c r="G4" s="14">
        <v>69440.41830212409</v>
      </c>
      <c r="H4" s="14">
        <v>70263.957817043396</v>
      </c>
      <c r="I4" s="14">
        <v>71090.087002833447</v>
      </c>
      <c r="J4" s="14">
        <v>71957.88333838158</v>
      </c>
      <c r="K4" s="14">
        <v>72796.091944848464</v>
      </c>
      <c r="L4" s="14">
        <v>73596.731873701356</v>
      </c>
      <c r="M4" s="14">
        <v>74477.593887995681</v>
      </c>
      <c r="N4" s="14">
        <v>75331.157963173566</v>
      </c>
      <c r="O4" s="14">
        <v>76236.621570280797</v>
      </c>
      <c r="P4" s="14">
        <v>77129.693072646784</v>
      </c>
      <c r="Q4" s="14">
        <v>78028.317073494472</v>
      </c>
      <c r="R4" s="14">
        <v>78934.476346561511</v>
      </c>
      <c r="S4" s="14">
        <v>79894.238133338702</v>
      </c>
      <c r="T4" s="14">
        <v>80881.194402768917</v>
      </c>
      <c r="U4" s="14">
        <v>81897.362953204909</v>
      </c>
      <c r="V4" s="14">
        <v>82825.779918944871</v>
      </c>
      <c r="W4" s="14">
        <v>83764.721742032998</v>
      </c>
      <c r="X4" s="14">
        <v>84714.307735909577</v>
      </c>
      <c r="Y4" s="14">
        <v>85674.658566593513</v>
      </c>
      <c r="Z4" s="14">
        <v>86645.89626801564</v>
      </c>
      <c r="AA4" s="14">
        <v>87628.144257525812</v>
      </c>
      <c r="AB4" s="14">
        <v>88621.527351575874</v>
      </c>
      <c r="AC4" s="14">
        <v>89626.171781580342</v>
      </c>
    </row>
    <row r="5" spans="1:29" x14ac:dyDescent="0.3">
      <c r="A5" s="10" t="s">
        <v>28</v>
      </c>
      <c r="B5" s="14">
        <v>52570.482673475468</v>
      </c>
      <c r="C5" s="14">
        <v>53040.064304845662</v>
      </c>
      <c r="D5" s="14">
        <v>53090.166237809135</v>
      </c>
      <c r="E5" s="14">
        <v>53022.293138030946</v>
      </c>
      <c r="F5" s="14">
        <v>53472.051491144564</v>
      </c>
      <c r="G5" s="14">
        <v>53938.279424095366</v>
      </c>
      <c r="H5" s="14">
        <v>54416.527787900013</v>
      </c>
      <c r="I5" s="14">
        <v>54906.828972106501</v>
      </c>
      <c r="J5" s="14">
        <v>55397.866841969873</v>
      </c>
      <c r="K5" s="14">
        <v>55912.855852541055</v>
      </c>
      <c r="L5" s="14">
        <v>56423.166530596594</v>
      </c>
      <c r="M5" s="14">
        <v>56969.37341479108</v>
      </c>
      <c r="N5" s="14">
        <v>57512.318835849423</v>
      </c>
      <c r="O5" s="14">
        <v>58071.360905313602</v>
      </c>
      <c r="P5" s="14">
        <v>58630.177520998193</v>
      </c>
      <c r="Q5" s="14">
        <v>59205.047181014277</v>
      </c>
      <c r="R5" s="14">
        <v>59796.547654134243</v>
      </c>
      <c r="S5" s="14">
        <v>60387.242605018306</v>
      </c>
      <c r="T5" s="14">
        <v>60989.52305886925</v>
      </c>
      <c r="U5" s="14">
        <v>61604.122101173118</v>
      </c>
      <c r="V5" s="14">
        <v>62120.421589901212</v>
      </c>
      <c r="W5" s="14">
        <v>62641.048145600951</v>
      </c>
      <c r="X5" s="14">
        <v>63166.038033093399</v>
      </c>
      <c r="Y5" s="14">
        <v>63695.427821132347</v>
      </c>
      <c r="Z5" s="14">
        <v>64229.25438495155</v>
      </c>
      <c r="AA5" s="14">
        <v>64767.554908833306</v>
      </c>
      <c r="AB5" s="14">
        <v>65310.366888698576</v>
      </c>
      <c r="AC5" s="14">
        <v>65857.728134718782</v>
      </c>
    </row>
    <row r="6" spans="1:29" x14ac:dyDescent="0.3">
      <c r="A6" s="10" t="s">
        <v>29</v>
      </c>
      <c r="B6" s="14">
        <v>51317.402737469085</v>
      </c>
      <c r="C6" s="14">
        <v>51631.829417794921</v>
      </c>
      <c r="D6" s="14">
        <v>51866.643292986111</v>
      </c>
      <c r="E6" s="14">
        <v>52154.318949005661</v>
      </c>
      <c r="F6" s="14">
        <v>52419.822374761025</v>
      </c>
      <c r="G6" s="14">
        <v>52722.183009874971</v>
      </c>
      <c r="H6" s="14">
        <v>53033.398962504813</v>
      </c>
      <c r="I6" s="14">
        <v>53402.025826680743</v>
      </c>
      <c r="J6" s="14">
        <v>53724.06099929387</v>
      </c>
      <c r="K6" s="14">
        <v>54100.07452947976</v>
      </c>
      <c r="L6" s="14">
        <v>54444.199475110123</v>
      </c>
      <c r="M6" s="14">
        <v>54811.456845890156</v>
      </c>
      <c r="N6" s="14">
        <v>55164.513091054854</v>
      </c>
      <c r="O6" s="14">
        <v>55508.438817738883</v>
      </c>
      <c r="P6" s="14">
        <v>55903.558325672922</v>
      </c>
      <c r="Q6" s="14">
        <v>56285.454851613787</v>
      </c>
      <c r="R6" s="14">
        <v>56666.92408275784</v>
      </c>
      <c r="S6" s="14">
        <v>57073.027796848437</v>
      </c>
      <c r="T6" s="14">
        <v>57492.660043803764</v>
      </c>
      <c r="U6" s="14">
        <v>57927.021079416591</v>
      </c>
      <c r="V6" s="14">
        <v>58297.574517073808</v>
      </c>
      <c r="W6" s="14">
        <v>58670.498348505826</v>
      </c>
      <c r="X6" s="14">
        <v>59045.80773688772</v>
      </c>
      <c r="Y6" s="14">
        <v>59423.517942391889</v>
      </c>
      <c r="Z6" s="14">
        <v>59803.644322808555</v>
      </c>
      <c r="AA6" s="14">
        <v>60186.202334170208</v>
      </c>
      <c r="AB6" s="14">
        <v>60571.207531380052</v>
      </c>
      <c r="AC6" s="14">
        <v>60958.675568844468</v>
      </c>
    </row>
    <row r="7" spans="1:29" x14ac:dyDescent="0.3">
      <c r="A7" s="10" t="s">
        <v>30</v>
      </c>
      <c r="B7" s="14">
        <v>39608.938859411974</v>
      </c>
      <c r="C7" s="14">
        <v>39883.680957252065</v>
      </c>
      <c r="D7" s="14">
        <v>39916.230413277815</v>
      </c>
      <c r="E7" s="14">
        <v>40062.684258835572</v>
      </c>
      <c r="F7" s="14">
        <v>40246.276257792691</v>
      </c>
      <c r="G7" s="14">
        <v>40534.055070641436</v>
      </c>
      <c r="H7" s="14">
        <v>40724.451611115968</v>
      </c>
      <c r="I7" s="14">
        <v>40989.756567339042</v>
      </c>
      <c r="J7" s="14">
        <v>41266.724328298544</v>
      </c>
      <c r="K7" s="14">
        <v>41559.403195557323</v>
      </c>
      <c r="L7" s="14">
        <v>41690.295681785974</v>
      </c>
      <c r="M7" s="14">
        <v>41944.828863124683</v>
      </c>
      <c r="N7" s="14">
        <v>42184.974600139409</v>
      </c>
      <c r="O7" s="14">
        <v>42539.123927613779</v>
      </c>
      <c r="P7" s="14">
        <v>42662.650083456938</v>
      </c>
      <c r="Q7" s="14">
        <v>42897.712831123514</v>
      </c>
      <c r="R7" s="14">
        <v>43136.512767160952</v>
      </c>
      <c r="S7" s="14">
        <v>43384.275220044772</v>
      </c>
      <c r="T7" s="14">
        <v>43640.044197647607</v>
      </c>
      <c r="U7" s="14">
        <v>43904.543051993496</v>
      </c>
      <c r="V7" s="14">
        <v>44143.112176693932</v>
      </c>
      <c r="W7" s="14">
        <v>44382.977641665871</v>
      </c>
      <c r="X7" s="14">
        <v>44624.146490981351</v>
      </c>
      <c r="Y7" s="14">
        <v>44866.625806988581</v>
      </c>
      <c r="Z7" s="14">
        <v>45110.422710519939</v>
      </c>
      <c r="AA7" s="14">
        <v>45355.544361101078</v>
      </c>
      <c r="AB7" s="14">
        <v>45601.997957161184</v>
      </c>
      <c r="AC7" s="14">
        <v>45849.790736244373</v>
      </c>
    </row>
    <row r="8" spans="1:29" x14ac:dyDescent="0.3">
      <c r="A8" s="10" t="s">
        <v>31</v>
      </c>
      <c r="B8" s="14">
        <v>102893.19316232711</v>
      </c>
      <c r="C8" s="14">
        <v>103825.48845640849</v>
      </c>
      <c r="D8" s="14">
        <v>104524.90949510108</v>
      </c>
      <c r="E8" s="14">
        <v>105309.92650042806</v>
      </c>
      <c r="F8" s="14">
        <v>106095.86529360006</v>
      </c>
      <c r="G8" s="14">
        <v>107039.81253942344</v>
      </c>
      <c r="H8" s="14">
        <v>107782.22295977719</v>
      </c>
      <c r="I8" s="14">
        <v>108500.55848908577</v>
      </c>
      <c r="J8" s="14">
        <v>109300.01489585575</v>
      </c>
      <c r="K8" s="14">
        <v>110199.12476649847</v>
      </c>
      <c r="L8" s="14">
        <v>110892.63321276625</v>
      </c>
      <c r="M8" s="14">
        <v>111758.21542530161</v>
      </c>
      <c r="N8" s="14">
        <v>112656.89535930118</v>
      </c>
      <c r="O8" s="14">
        <v>113707.57451637281</v>
      </c>
      <c r="P8" s="14">
        <v>114598.17373783478</v>
      </c>
      <c r="Q8" s="14">
        <v>115535.66560414908</v>
      </c>
      <c r="R8" s="14">
        <v>116463.03130151855</v>
      </c>
      <c r="S8" s="14">
        <v>117436.64323283042</v>
      </c>
      <c r="T8" s="14">
        <v>118428.83941037451</v>
      </c>
      <c r="U8" s="14">
        <v>119440.88397134515</v>
      </c>
      <c r="V8" s="14">
        <v>120382.05836662046</v>
      </c>
      <c r="W8" s="14">
        <v>121330.64906034293</v>
      </c>
      <c r="X8" s="14">
        <v>122286.71449171672</v>
      </c>
      <c r="Y8" s="14">
        <v>123250.31356043727</v>
      </c>
      <c r="Z8" s="14">
        <v>124221.50563031987</v>
      </c>
      <c r="AA8" s="14">
        <v>125200.35053295684</v>
      </c>
      <c r="AB8" s="14">
        <v>126186.90857140358</v>
      </c>
      <c r="AC8" s="14">
        <v>127181.24052389352</v>
      </c>
    </row>
    <row r="9" spans="1:29" x14ac:dyDescent="0.3">
      <c r="A9" s="10" t="s">
        <v>32</v>
      </c>
      <c r="B9" s="14">
        <v>107621.29735426088</v>
      </c>
      <c r="C9" s="14">
        <v>108450.81867568535</v>
      </c>
      <c r="D9" s="14">
        <v>108808.79724783023</v>
      </c>
      <c r="E9" s="14">
        <v>109790.19879608588</v>
      </c>
      <c r="F9" s="14">
        <v>110380.26231518113</v>
      </c>
      <c r="G9" s="14">
        <v>111136.17066527125</v>
      </c>
      <c r="H9" s="14">
        <v>111808.31835589267</v>
      </c>
      <c r="I9" s="14">
        <v>112694.31664504764</v>
      </c>
      <c r="J9" s="14">
        <v>113092.17309757204</v>
      </c>
      <c r="K9" s="14">
        <v>113457.49863098859</v>
      </c>
      <c r="L9" s="14">
        <v>113684.95389088018</v>
      </c>
      <c r="M9" s="14">
        <v>114365.32137906787</v>
      </c>
      <c r="N9" s="14">
        <v>114647.14243107215</v>
      </c>
      <c r="O9" s="14">
        <v>115341.75760136095</v>
      </c>
      <c r="P9" s="14">
        <v>115844.84419254628</v>
      </c>
      <c r="Q9" s="14">
        <v>116445.08427109491</v>
      </c>
      <c r="R9" s="14">
        <v>116983.30623361515</v>
      </c>
      <c r="S9" s="14">
        <v>117617.39409493878</v>
      </c>
      <c r="T9" s="14">
        <v>118294.32395675741</v>
      </c>
      <c r="U9" s="14">
        <v>119018.29211080473</v>
      </c>
      <c r="V9" s="14">
        <v>119650.50315217453</v>
      </c>
      <c r="W9" s="14">
        <v>120286.07242355873</v>
      </c>
      <c r="X9" s="14">
        <v>120925.01776347659</v>
      </c>
      <c r="Y9" s="14">
        <v>121567.35710520344</v>
      </c>
      <c r="Z9" s="14">
        <v>122213.10847727406</v>
      </c>
      <c r="AA9" s="14">
        <v>122862.29000398866</v>
      </c>
      <c r="AB9" s="14">
        <v>123514.91990592159</v>
      </c>
      <c r="AC9" s="14">
        <v>124171.01650043271</v>
      </c>
    </row>
    <row r="10" spans="1:29" x14ac:dyDescent="0.3">
      <c r="A10" s="10" t="s">
        <v>33</v>
      </c>
      <c r="B10" s="14">
        <v>41373.146817249901</v>
      </c>
      <c r="C10" s="14">
        <v>41591.000286314105</v>
      </c>
      <c r="D10" s="14">
        <v>41749.332210801345</v>
      </c>
      <c r="E10" s="14">
        <v>41934.814057899581</v>
      </c>
      <c r="F10" s="14">
        <v>42138.033766723289</v>
      </c>
      <c r="G10" s="14">
        <v>42361.737677855526</v>
      </c>
      <c r="H10" s="14">
        <v>42544.888774684252</v>
      </c>
      <c r="I10" s="14">
        <v>42727.351085607428</v>
      </c>
      <c r="J10" s="14">
        <v>42888.220083917891</v>
      </c>
      <c r="K10" s="14">
        <v>43045.839909795468</v>
      </c>
      <c r="L10" s="14">
        <v>43194.031986808943</v>
      </c>
      <c r="M10" s="14">
        <v>43376.094391657971</v>
      </c>
      <c r="N10" s="14">
        <v>43561.547526448485</v>
      </c>
      <c r="O10" s="14">
        <v>43747.208551230069</v>
      </c>
      <c r="P10" s="14">
        <v>43910.029146915775</v>
      </c>
      <c r="Q10" s="14">
        <v>44104.342321586038</v>
      </c>
      <c r="R10" s="14">
        <v>44309.24689901065</v>
      </c>
      <c r="S10" s="14">
        <v>44496.339537463093</v>
      </c>
      <c r="T10" s="14">
        <v>44686.362873111379</v>
      </c>
      <c r="U10" s="14">
        <v>44879.548697480401</v>
      </c>
      <c r="V10" s="14">
        <v>45072.116365967049</v>
      </c>
      <c r="W10" s="14">
        <v>45265.510297373505</v>
      </c>
      <c r="X10" s="14">
        <v>45459.734037001108</v>
      </c>
      <c r="Y10" s="14">
        <v>45654.791145363248</v>
      </c>
      <c r="Z10" s="14">
        <v>45850.685198250663</v>
      </c>
      <c r="AA10" s="14">
        <v>46047.419786796963</v>
      </c>
      <c r="AB10" s="14">
        <v>46244.998517544482</v>
      </c>
      <c r="AC10" s="14">
        <v>46443.425012510372</v>
      </c>
    </row>
    <row r="11" spans="1:29" x14ac:dyDescent="0.3">
      <c r="A11" s="10" t="s">
        <v>34</v>
      </c>
      <c r="B11" s="14">
        <v>131201.54941533622</v>
      </c>
      <c r="C11" s="14">
        <v>131998.87563165044</v>
      </c>
      <c r="D11" s="14">
        <v>132412.49116178448</v>
      </c>
      <c r="E11" s="14">
        <v>133231.93987007736</v>
      </c>
      <c r="F11" s="14">
        <v>133721.11115538151</v>
      </c>
      <c r="G11" s="14">
        <v>134395.33399046288</v>
      </c>
      <c r="H11" s="14">
        <v>135308.83664758242</v>
      </c>
      <c r="I11" s="14">
        <v>135709.67627598374</v>
      </c>
      <c r="J11" s="14">
        <v>136333.79139993008</v>
      </c>
      <c r="K11" s="14">
        <v>137337.40976201196</v>
      </c>
      <c r="L11" s="14">
        <v>137840.03820253219</v>
      </c>
      <c r="M11" s="14">
        <v>138553.68242306073</v>
      </c>
      <c r="N11" s="14">
        <v>139603.01523028233</v>
      </c>
      <c r="O11" s="14">
        <v>140225.16717671553</v>
      </c>
      <c r="P11" s="14">
        <v>140901.82436271288</v>
      </c>
      <c r="Q11" s="14">
        <v>141941.03288468922</v>
      </c>
      <c r="R11" s="14">
        <v>142404.86821710906</v>
      </c>
      <c r="S11" s="14">
        <v>143177.85809098001</v>
      </c>
      <c r="T11" s="14">
        <v>143962.50483133155</v>
      </c>
      <c r="U11" s="14">
        <v>144759.64506342399</v>
      </c>
      <c r="V11" s="14">
        <v>145510.83329400863</v>
      </c>
      <c r="W11" s="14">
        <v>146265.91959824163</v>
      </c>
      <c r="X11" s="14">
        <v>147024.92420404663</v>
      </c>
      <c r="Y11" s="14">
        <v>147787.86744431424</v>
      </c>
      <c r="Z11" s="14">
        <v>148554.76975744669</v>
      </c>
      <c r="AA11" s="14">
        <v>149325.65168790537</v>
      </c>
      <c r="AB11" s="14">
        <v>150100.5338867612</v>
      </c>
      <c r="AC11" s="14">
        <v>150879.43711224786</v>
      </c>
    </row>
    <row r="12" spans="1:29" x14ac:dyDescent="0.3">
      <c r="A12" s="10" t="s">
        <v>35</v>
      </c>
      <c r="B12" s="14">
        <v>23174.391506612366</v>
      </c>
      <c r="C12" s="14">
        <v>23352.359776004701</v>
      </c>
      <c r="D12" s="14">
        <v>23506.860435737373</v>
      </c>
      <c r="E12" s="14">
        <v>23590.681946513258</v>
      </c>
      <c r="F12" s="14">
        <v>23671.552772252795</v>
      </c>
      <c r="G12" s="14">
        <v>23764.669953281063</v>
      </c>
      <c r="H12" s="14">
        <v>23845.457484127299</v>
      </c>
      <c r="I12" s="14">
        <v>23904.379982977065</v>
      </c>
      <c r="J12" s="14">
        <v>23968.808994916995</v>
      </c>
      <c r="K12" s="14">
        <v>24039.28488855379</v>
      </c>
      <c r="L12" s="14">
        <v>24093.721332647416</v>
      </c>
      <c r="M12" s="14">
        <v>24167.074593720481</v>
      </c>
      <c r="N12" s="14">
        <v>24237.640014527184</v>
      </c>
      <c r="O12" s="14">
        <v>24313.669265229291</v>
      </c>
      <c r="P12" s="14">
        <v>24370.992454257484</v>
      </c>
      <c r="Q12" s="14">
        <v>24437.946602879376</v>
      </c>
      <c r="R12" s="14">
        <v>24503.278207819789</v>
      </c>
      <c r="S12" s="14">
        <v>24571.042536689423</v>
      </c>
      <c r="T12" s="14">
        <v>24639.797279377006</v>
      </c>
      <c r="U12" s="14">
        <v>24709.626447429888</v>
      </c>
      <c r="V12" s="14">
        <v>24793.188484603463</v>
      </c>
      <c r="W12" s="14">
        <v>24877.033108568525</v>
      </c>
      <c r="X12" s="14">
        <v>24961.161274965907</v>
      </c>
      <c r="Y12" s="14">
        <v>25045.573942668187</v>
      </c>
      <c r="Z12" s="14">
        <v>25130.27207379062</v>
      </c>
      <c r="AA12" s="14">
        <v>25215.256633702113</v>
      </c>
      <c r="AB12" s="14">
        <v>25300.528591036207</v>
      </c>
      <c r="AC12" s="14">
        <v>25386.088917702142</v>
      </c>
    </row>
    <row r="13" spans="1:29" s="13" customFormat="1" x14ac:dyDescent="0.3">
      <c r="A13" s="13" t="s">
        <v>21</v>
      </c>
      <c r="B13" s="15">
        <f>SUM(B3:B9)</f>
        <v>525409.17021530331</v>
      </c>
      <c r="C13" s="15">
        <f t="shared" ref="C13:U13" si="0">SUM(C3:C9)</f>
        <v>529674.46445203805</v>
      </c>
      <c r="D13" s="15">
        <f t="shared" si="0"/>
        <v>532164.38729584392</v>
      </c>
      <c r="E13" s="15">
        <f t="shared" si="0"/>
        <v>535795.07220236084</v>
      </c>
      <c r="F13" s="15">
        <f t="shared" si="0"/>
        <v>539438.48239150213</v>
      </c>
      <c r="G13" s="15">
        <f t="shared" si="0"/>
        <v>543892.88000424358</v>
      </c>
      <c r="H13" s="15">
        <f t="shared" si="0"/>
        <v>547579.59269517148</v>
      </c>
      <c r="I13" s="15">
        <f t="shared" si="0"/>
        <v>551819.22853537218</v>
      </c>
      <c r="J13" s="15">
        <f t="shared" si="0"/>
        <v>555675.64797362511</v>
      </c>
      <c r="K13" s="15">
        <f t="shared" si="0"/>
        <v>559846.53709189489</v>
      </c>
      <c r="L13" s="15">
        <f t="shared" si="0"/>
        <v>563016.81206077687</v>
      </c>
      <c r="M13" s="15">
        <f t="shared" si="0"/>
        <v>567342.68442098086</v>
      </c>
      <c r="N13" s="15">
        <f t="shared" si="0"/>
        <v>571264.06552487379</v>
      </c>
      <c r="O13" s="15">
        <f t="shared" si="0"/>
        <v>576151.44960561895</v>
      </c>
      <c r="P13" s="15">
        <f t="shared" si="0"/>
        <v>580017.02778449538</v>
      </c>
      <c r="Q13" s="15">
        <f t="shared" si="0"/>
        <v>584304.99226621957</v>
      </c>
      <c r="R13" s="15">
        <f t="shared" si="0"/>
        <v>588661.87387072667</v>
      </c>
      <c r="S13" s="15">
        <f t="shared" si="0"/>
        <v>593240.93345811334</v>
      </c>
      <c r="T13" s="15">
        <f t="shared" si="0"/>
        <v>597969.70853036072</v>
      </c>
      <c r="U13" s="15">
        <f t="shared" si="0"/>
        <v>602860.88511598448</v>
      </c>
    </row>
    <row r="14" spans="1:29" s="13" customFormat="1" x14ac:dyDescent="0.3">
      <c r="A14" s="13" t="s">
        <v>22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>
        <f t="shared" ref="V14:AC14" si="1">SUM(V3:V9)</f>
        <v>607261.3097078111</v>
      </c>
      <c r="W14" s="15">
        <f t="shared" si="1"/>
        <v>611696.04844206129</v>
      </c>
      <c r="X14" s="15">
        <f t="shared" si="1"/>
        <v>616165.38798671425</v>
      </c>
      <c r="Y14" s="15">
        <f t="shared" si="1"/>
        <v>620669.61756850767</v>
      </c>
      <c r="Z14" s="15">
        <f t="shared" si="1"/>
        <v>625209.02899715409</v>
      </c>
      <c r="AA14" s="15">
        <f t="shared" si="1"/>
        <v>629783.91668979684</v>
      </c>
      <c r="AB14" s="15">
        <f t="shared" si="1"/>
        <v>634394.57769570954</v>
      </c>
      <c r="AC14" s="15">
        <f t="shared" si="1"/>
        <v>639041.31172124029</v>
      </c>
    </row>
    <row r="15" spans="1:29" x14ac:dyDescent="0.3"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</row>
    <row r="16" spans="1:29" x14ac:dyDescent="0.3">
      <c r="A16" s="10" t="s">
        <v>23</v>
      </c>
      <c r="B16" s="14">
        <f>B6</f>
        <v>51317.402737469085</v>
      </c>
      <c r="C16" s="14">
        <f t="shared" ref="C16:U16" si="2">C6</f>
        <v>51631.829417794921</v>
      </c>
      <c r="D16" s="14">
        <f t="shared" si="2"/>
        <v>51866.643292986111</v>
      </c>
      <c r="E16" s="14">
        <f t="shared" si="2"/>
        <v>52154.318949005661</v>
      </c>
      <c r="F16" s="14">
        <f t="shared" si="2"/>
        <v>52419.822374761025</v>
      </c>
      <c r="G16" s="14">
        <f t="shared" si="2"/>
        <v>52722.183009874971</v>
      </c>
      <c r="H16" s="14">
        <f t="shared" si="2"/>
        <v>53033.398962504813</v>
      </c>
      <c r="I16" s="14">
        <f t="shared" si="2"/>
        <v>53402.025826680743</v>
      </c>
      <c r="J16" s="14">
        <f t="shared" si="2"/>
        <v>53724.06099929387</v>
      </c>
      <c r="K16" s="14">
        <f t="shared" si="2"/>
        <v>54100.07452947976</v>
      </c>
      <c r="L16" s="14">
        <f t="shared" si="2"/>
        <v>54444.199475110123</v>
      </c>
      <c r="M16" s="14">
        <f t="shared" si="2"/>
        <v>54811.456845890156</v>
      </c>
      <c r="N16" s="14">
        <f t="shared" si="2"/>
        <v>55164.513091054854</v>
      </c>
      <c r="O16" s="14">
        <f t="shared" si="2"/>
        <v>55508.438817738883</v>
      </c>
      <c r="P16" s="14">
        <f t="shared" si="2"/>
        <v>55903.558325672922</v>
      </c>
      <c r="Q16" s="14">
        <f t="shared" si="2"/>
        <v>56285.454851613787</v>
      </c>
      <c r="R16" s="14">
        <f t="shared" si="2"/>
        <v>56666.92408275784</v>
      </c>
      <c r="S16" s="14">
        <f t="shared" si="2"/>
        <v>57073.027796848437</v>
      </c>
      <c r="T16" s="14">
        <f t="shared" si="2"/>
        <v>57492.660043803764</v>
      </c>
      <c r="U16" s="14">
        <f t="shared" si="2"/>
        <v>57927.021079416591</v>
      </c>
    </row>
    <row r="17" spans="1:29" x14ac:dyDescent="0.3">
      <c r="A17" s="10" t="s">
        <v>24</v>
      </c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>
        <f t="shared" ref="V17:AC17" si="3">V6</f>
        <v>58297.574517073808</v>
      </c>
      <c r="W17" s="14">
        <f t="shared" si="3"/>
        <v>58670.498348505826</v>
      </c>
      <c r="X17" s="14">
        <f t="shared" si="3"/>
        <v>59045.80773688772</v>
      </c>
      <c r="Y17" s="14">
        <f t="shared" si="3"/>
        <v>59423.517942391889</v>
      </c>
      <c r="Z17" s="14">
        <f t="shared" si="3"/>
        <v>59803.644322808555</v>
      </c>
      <c r="AA17" s="14">
        <f t="shared" si="3"/>
        <v>60186.202334170208</v>
      </c>
      <c r="AB17" s="14">
        <f t="shared" si="3"/>
        <v>60571.207531380052</v>
      </c>
      <c r="AC17" s="14">
        <f t="shared" si="3"/>
        <v>60958.675568844468</v>
      </c>
    </row>
    <row r="18" spans="1:29" x14ac:dyDescent="0.3"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</row>
    <row r="19" spans="1:29" x14ac:dyDescent="0.3">
      <c r="A19" s="13" t="s">
        <v>45</v>
      </c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</row>
    <row r="20" spans="1:29" x14ac:dyDescent="0.3">
      <c r="A20" s="10" t="s">
        <v>26</v>
      </c>
      <c r="B20" s="14">
        <v>15394.757662765585</v>
      </c>
      <c r="C20" s="14">
        <v>15483.452007515394</v>
      </c>
      <c r="D20" s="14">
        <v>15618.66555115162</v>
      </c>
      <c r="E20" s="14">
        <v>16174.345826474784</v>
      </c>
      <c r="F20" s="14">
        <v>18518.300600819144</v>
      </c>
      <c r="G20" s="14">
        <v>16314.503370370943</v>
      </c>
      <c r="H20" s="14">
        <v>16435.587822508813</v>
      </c>
      <c r="I20" s="14">
        <v>16511.121438339957</v>
      </c>
      <c r="J20" s="14">
        <v>16383.66622602976</v>
      </c>
      <c r="K20" s="14">
        <v>19191.969010744971</v>
      </c>
      <c r="L20" s="14">
        <v>19362.299488221455</v>
      </c>
      <c r="M20" s="14">
        <v>16674.518721629294</v>
      </c>
      <c r="N20" s="14">
        <v>16823.548186690914</v>
      </c>
      <c r="O20" s="14">
        <v>16977.884532115098</v>
      </c>
      <c r="P20" s="14">
        <v>17128.667630029333</v>
      </c>
      <c r="Q20" s="14">
        <v>20042.962235041177</v>
      </c>
      <c r="R20" s="14">
        <v>20220.737325535621</v>
      </c>
      <c r="S20" s="14">
        <v>17409.653894909887</v>
      </c>
      <c r="T20" s="14">
        <v>17484.058216843026</v>
      </c>
      <c r="U20" s="14">
        <v>17628.268502498864</v>
      </c>
      <c r="V20" s="14">
        <v>17754.413503768428</v>
      </c>
      <c r="W20" s="14">
        <v>17881.46117800006</v>
      </c>
      <c r="X20" s="14">
        <v>18009.417984573585</v>
      </c>
      <c r="Y20" s="14">
        <v>18138.290429091099</v>
      </c>
      <c r="Z20" s="14">
        <v>18268.085063707713</v>
      </c>
      <c r="AA20" s="14">
        <v>18398.808487464688</v>
      </c>
      <c r="AB20" s="14">
        <v>18530.467346624944</v>
      </c>
      <c r="AC20" s="14">
        <v>18663.068335010968</v>
      </c>
    </row>
    <row r="21" spans="1:29" x14ac:dyDescent="0.3">
      <c r="A21" s="10" t="s">
        <v>27</v>
      </c>
      <c r="B21" s="14">
        <v>11926.64011386084</v>
      </c>
      <c r="C21" s="14">
        <v>12030.348663179824</v>
      </c>
      <c r="D21" s="14">
        <v>12143.689499047205</v>
      </c>
      <c r="E21" s="14">
        <v>11819.152081424625</v>
      </c>
      <c r="F21" s="14">
        <v>12650.70773815372</v>
      </c>
      <c r="G21" s="14">
        <v>12027.510747551692</v>
      </c>
      <c r="H21" s="14">
        <v>12196.400787722258</v>
      </c>
      <c r="I21" s="14">
        <v>12339.69351830306</v>
      </c>
      <c r="J21" s="14">
        <v>12913.231485223996</v>
      </c>
      <c r="K21" s="14">
        <v>13408.406850767358</v>
      </c>
      <c r="L21" s="14">
        <v>13558.192155114641</v>
      </c>
      <c r="M21" s="14">
        <v>13350.4811403146</v>
      </c>
      <c r="N21" s="14">
        <v>13504.506645873242</v>
      </c>
      <c r="O21" s="14">
        <v>13664.766851465141</v>
      </c>
      <c r="P21" s="14">
        <v>13832.957489917544</v>
      </c>
      <c r="Q21" s="14">
        <v>14353.539325551204</v>
      </c>
      <c r="R21" s="14">
        <v>14519.312599549628</v>
      </c>
      <c r="S21" s="14">
        <v>14308.958868903052</v>
      </c>
      <c r="T21" s="14">
        <v>14527.302425505281</v>
      </c>
      <c r="U21" s="14">
        <v>14719.418976412704</v>
      </c>
      <c r="V21" s="14">
        <v>14883.317587329468</v>
      </c>
      <c r="W21" s="14">
        <v>15049.041185679736</v>
      </c>
      <c r="X21" s="14">
        <v>15216.610092435809</v>
      </c>
      <c r="Y21" s="14">
        <v>15386.044854841088</v>
      </c>
      <c r="Z21" s="14">
        <v>15557.366248929569</v>
      </c>
      <c r="AA21" s="14">
        <v>15730.595282073398</v>
      </c>
      <c r="AB21" s="14">
        <v>15905.753195558782</v>
      </c>
      <c r="AC21" s="14">
        <v>16082.861467190594</v>
      </c>
    </row>
    <row r="22" spans="1:29" x14ac:dyDescent="0.3">
      <c r="A22" s="10" t="s">
        <v>28</v>
      </c>
      <c r="B22" s="14">
        <v>8720.9325391508901</v>
      </c>
      <c r="C22" s="14">
        <v>8796.3938345131046</v>
      </c>
      <c r="D22" s="14">
        <v>8868.724032548329</v>
      </c>
      <c r="E22" s="14">
        <v>9128.4541560374182</v>
      </c>
      <c r="F22" s="14">
        <v>9057.7131048484644</v>
      </c>
      <c r="G22" s="14">
        <v>9254.4950364587494</v>
      </c>
      <c r="H22" s="14">
        <v>9335.5166794240558</v>
      </c>
      <c r="I22" s="14">
        <v>9406.7514507516953</v>
      </c>
      <c r="J22" s="14">
        <v>8855.3518979759847</v>
      </c>
      <c r="K22" s="14">
        <v>9426.6143873178244</v>
      </c>
      <c r="L22" s="14">
        <v>9521.5204136370066</v>
      </c>
      <c r="M22" s="14">
        <v>9067.0320938119894</v>
      </c>
      <c r="N22" s="14">
        <v>9166.3107160581803</v>
      </c>
      <c r="O22" s="14">
        <v>9243.6730136414335</v>
      </c>
      <c r="P22" s="14">
        <v>9331.7931108539651</v>
      </c>
      <c r="Q22" s="14">
        <v>9903.0526778209096</v>
      </c>
      <c r="R22" s="14">
        <v>10006.80657784383</v>
      </c>
      <c r="S22" s="14">
        <v>9581.8717184727593</v>
      </c>
      <c r="T22" s="14">
        <v>9862.6365381733522</v>
      </c>
      <c r="U22" s="14">
        <v>9966.8471648905834</v>
      </c>
      <c r="V22" s="14">
        <v>10037.144126288718</v>
      </c>
      <c r="W22" s="14">
        <v>10107.936897715846</v>
      </c>
      <c r="X22" s="14">
        <v>10179.228976159322</v>
      </c>
      <c r="Y22" s="14">
        <v>10251.023883271024</v>
      </c>
      <c r="Z22" s="14">
        <v>10323.325165541321</v>
      </c>
      <c r="AA22" s="14">
        <v>10396.136394474257</v>
      </c>
      <c r="AB22" s="14">
        <v>10469.461166763982</v>
      </c>
      <c r="AC22" s="14">
        <v>10543.30310447241</v>
      </c>
    </row>
    <row r="23" spans="1:29" x14ac:dyDescent="0.3">
      <c r="A23" s="10" t="s">
        <v>29</v>
      </c>
      <c r="B23" s="14">
        <v>9330.2131650391802</v>
      </c>
      <c r="C23" s="14">
        <v>9418.1719593908929</v>
      </c>
      <c r="D23" s="14">
        <v>9468.905063089298</v>
      </c>
      <c r="E23" s="14">
        <v>9784.3266586054269</v>
      </c>
      <c r="F23" s="14">
        <v>9548.1017543196122</v>
      </c>
      <c r="G23" s="14">
        <v>9878.8909897449375</v>
      </c>
      <c r="H23" s="14">
        <v>9939.2575514898253</v>
      </c>
      <c r="I23" s="14">
        <v>10007.712574829849</v>
      </c>
      <c r="J23" s="14">
        <v>9846.6833291757666</v>
      </c>
      <c r="K23" s="14">
        <v>9853.9076208553288</v>
      </c>
      <c r="L23" s="14">
        <v>9936.9613442454392</v>
      </c>
      <c r="M23" s="14">
        <v>10010.77928164375</v>
      </c>
      <c r="N23" s="14">
        <v>10092.752897312575</v>
      </c>
      <c r="O23" s="14">
        <v>10171.870564289849</v>
      </c>
      <c r="P23" s="14">
        <v>10247.014371889716</v>
      </c>
      <c r="Q23" s="14">
        <v>10250.398283698516</v>
      </c>
      <c r="R23" s="14">
        <v>10339.354765150098</v>
      </c>
      <c r="S23" s="14">
        <v>10439.847062985729</v>
      </c>
      <c r="T23" s="14">
        <v>10538.92231733195</v>
      </c>
      <c r="U23" s="14">
        <v>10623.943224913177</v>
      </c>
      <c r="V23" s="14">
        <v>10696.799502693135</v>
      </c>
      <c r="W23" s="14">
        <v>10770.155410139741</v>
      </c>
      <c r="X23" s="14">
        <v>10844.014373585103</v>
      </c>
      <c r="Y23" s="14">
        <v>10918.379842858236</v>
      </c>
      <c r="Z23" s="14">
        <v>10993.255291446194</v>
      </c>
      <c r="AA23" s="14">
        <v>11068.644216656319</v>
      </c>
      <c r="AB23" s="14">
        <v>11144.550139779589</v>
      </c>
      <c r="AC23" s="14">
        <v>11220.97660625509</v>
      </c>
    </row>
    <row r="24" spans="1:29" x14ac:dyDescent="0.3">
      <c r="A24" s="10" t="s">
        <v>30</v>
      </c>
      <c r="B24" s="14">
        <v>8162.1684590356672</v>
      </c>
      <c r="C24" s="14">
        <v>8203.7674000808256</v>
      </c>
      <c r="D24" s="14">
        <v>8226.2300304383261</v>
      </c>
      <c r="E24" s="14">
        <v>8215.1084901256927</v>
      </c>
      <c r="F24" s="14">
        <v>7713.6163391875007</v>
      </c>
      <c r="G24" s="14">
        <v>8264.5089001536599</v>
      </c>
      <c r="H24" s="14">
        <v>8326.7700064041437</v>
      </c>
      <c r="I24" s="14">
        <v>8385.2924836153179</v>
      </c>
      <c r="J24" s="14">
        <v>8550.3542469983204</v>
      </c>
      <c r="K24" s="14">
        <v>7942.9453115899669</v>
      </c>
      <c r="L24" s="14">
        <v>8017.2452718602563</v>
      </c>
      <c r="M24" s="14">
        <v>8692.2147381857212</v>
      </c>
      <c r="N24" s="14">
        <v>8740.8623443417564</v>
      </c>
      <c r="O24" s="14">
        <v>8796.596953360453</v>
      </c>
      <c r="P24" s="14">
        <v>8841.1592646041681</v>
      </c>
      <c r="Q24" s="14">
        <v>8222.866591910135</v>
      </c>
      <c r="R24" s="14">
        <v>8300.1276775659408</v>
      </c>
      <c r="S24" s="14">
        <v>8993.7123809644308</v>
      </c>
      <c r="T24" s="14">
        <v>9042.1768074268057</v>
      </c>
      <c r="U24" s="14">
        <v>9098.2001340390343</v>
      </c>
      <c r="V24" s="14">
        <v>9150.3364117988949</v>
      </c>
      <c r="W24" s="14">
        <v>9202.7714510081205</v>
      </c>
      <c r="X24" s="14">
        <v>9255.5069636877342</v>
      </c>
      <c r="Y24" s="14">
        <v>9308.5446716693168</v>
      </c>
      <c r="Z24" s="14">
        <v>9361.8863066512222</v>
      </c>
      <c r="AA24" s="14">
        <v>9415.5336102551191</v>
      </c>
      <c r="AB24" s="14">
        <v>9469.4883340828583</v>
      </c>
      <c r="AC24" s="14">
        <v>9523.7522397736575</v>
      </c>
    </row>
    <row r="25" spans="1:29" x14ac:dyDescent="0.3">
      <c r="A25" s="10" t="s">
        <v>31</v>
      </c>
      <c r="B25" s="14">
        <v>17124.429341967269</v>
      </c>
      <c r="C25" s="14">
        <v>17429.514263122284</v>
      </c>
      <c r="D25" s="14">
        <v>17585.368716543442</v>
      </c>
      <c r="E25" s="14">
        <v>18647.926234742379</v>
      </c>
      <c r="F25" s="14">
        <v>18816.929401488647</v>
      </c>
      <c r="G25" s="14">
        <v>18812.820008251667</v>
      </c>
      <c r="H25" s="14">
        <v>19019.405993795561</v>
      </c>
      <c r="I25" s="14">
        <v>19162.124646350876</v>
      </c>
      <c r="J25" s="14">
        <v>18469.518111610549</v>
      </c>
      <c r="K25" s="14">
        <v>19489.043481718556</v>
      </c>
      <c r="L25" s="14">
        <v>19631.45817269518</v>
      </c>
      <c r="M25" s="14">
        <v>18692.695586407768</v>
      </c>
      <c r="N25" s="14">
        <v>18959.007307566171</v>
      </c>
      <c r="O25" s="14">
        <v>19172.466129094621</v>
      </c>
      <c r="P25" s="14">
        <v>19339.015144042351</v>
      </c>
      <c r="Q25" s="14">
        <v>20331.80934536405</v>
      </c>
      <c r="R25" s="14">
        <v>20484.230568616393</v>
      </c>
      <c r="S25" s="14">
        <v>19702.198949608715</v>
      </c>
      <c r="T25" s="14">
        <v>19926.281603685675</v>
      </c>
      <c r="U25" s="14">
        <v>20104.176904559979</v>
      </c>
      <c r="V25" s="14">
        <v>20274.639890324546</v>
      </c>
      <c r="W25" s="14">
        <v>20446.548228945572</v>
      </c>
      <c r="X25" s="14">
        <v>20619.914175546186</v>
      </c>
      <c r="Y25" s="14">
        <v>20794.750089160509</v>
      </c>
      <c r="Z25" s="14">
        <v>20971.068433614702</v>
      </c>
      <c r="AA25" s="14">
        <v>21148.881778415514</v>
      </c>
      <c r="AB25" s="14">
        <v>21328.202799646322</v>
      </c>
      <c r="AC25" s="14">
        <v>21509.044280870818</v>
      </c>
    </row>
    <row r="26" spans="1:29" x14ac:dyDescent="0.3">
      <c r="A26" s="10" t="s">
        <v>32</v>
      </c>
      <c r="B26" s="14">
        <v>19546.924039898018</v>
      </c>
      <c r="C26" s="14">
        <v>19805.883650872071</v>
      </c>
      <c r="D26" s="14">
        <v>19922.049411947202</v>
      </c>
      <c r="E26" s="14">
        <v>19337.63689121003</v>
      </c>
      <c r="F26" s="14">
        <v>20558.537479994837</v>
      </c>
      <c r="G26" s="14">
        <v>19302.383255407294</v>
      </c>
      <c r="H26" s="14">
        <v>19509.84685668075</v>
      </c>
      <c r="I26" s="14">
        <v>19722.656464542881</v>
      </c>
      <c r="J26" s="14">
        <v>20647.902090963686</v>
      </c>
      <c r="K26" s="14">
        <v>21055.93496714432</v>
      </c>
      <c r="L26" s="14">
        <v>21150.920156566583</v>
      </c>
      <c r="M26" s="14">
        <v>20707.628260867466</v>
      </c>
      <c r="N26" s="14">
        <v>20840.814252614502</v>
      </c>
      <c r="O26" s="14">
        <v>21036.50693400497</v>
      </c>
      <c r="P26" s="14">
        <v>21145.843837440818</v>
      </c>
      <c r="Q26" s="14">
        <v>21560.025289373461</v>
      </c>
      <c r="R26" s="14">
        <v>21715.255561542846</v>
      </c>
      <c r="S26" s="14">
        <v>21349.370527544626</v>
      </c>
      <c r="T26" s="14">
        <v>21866.674449825023</v>
      </c>
      <c r="U26" s="14">
        <v>22018.697909499151</v>
      </c>
      <c r="V26" s="14">
        <v>22157.123627153811</v>
      </c>
      <c r="W26" s="14">
        <v>22296.419590605336</v>
      </c>
      <c r="X26" s="14">
        <v>22436.591270858393</v>
      </c>
      <c r="Y26" s="14">
        <v>22577.644173312401</v>
      </c>
      <c r="Z26" s="14">
        <v>22719.583837977767</v>
      </c>
      <c r="AA26" s="14">
        <v>22862.415839693476</v>
      </c>
      <c r="AB26" s="14">
        <v>23006.14578834605</v>
      </c>
      <c r="AC26" s="14">
        <v>23150.779329089873</v>
      </c>
    </row>
    <row r="27" spans="1:29" x14ac:dyDescent="0.3">
      <c r="A27" s="10" t="s">
        <v>33</v>
      </c>
      <c r="B27" s="14">
        <v>7921.9653686221818</v>
      </c>
      <c r="C27" s="14">
        <v>7958.1120481676462</v>
      </c>
      <c r="D27" s="14">
        <v>7988.2152969718454</v>
      </c>
      <c r="E27" s="14">
        <v>7590.4510355781758</v>
      </c>
      <c r="F27" s="14">
        <v>7533.5245392311981</v>
      </c>
      <c r="G27" s="14">
        <v>7600.4461549098887</v>
      </c>
      <c r="H27" s="14">
        <v>7653.4410424002172</v>
      </c>
      <c r="I27" s="14">
        <v>7694.8378226311361</v>
      </c>
      <c r="J27" s="14">
        <v>8134.6808912393681</v>
      </c>
      <c r="K27" s="14">
        <v>7688.4181403127477</v>
      </c>
      <c r="L27" s="14">
        <v>7752.6998705808592</v>
      </c>
      <c r="M27" s="14">
        <v>8215.5135318865905</v>
      </c>
      <c r="N27" s="14">
        <v>8254.5874118148877</v>
      </c>
      <c r="O27" s="14">
        <v>8292.6890122314453</v>
      </c>
      <c r="P27" s="14">
        <v>8330.3729474877091</v>
      </c>
      <c r="Q27" s="14">
        <v>7881.103087155283</v>
      </c>
      <c r="R27" s="14">
        <v>7953.3282788106517</v>
      </c>
      <c r="S27" s="14">
        <v>8431.6565801978631</v>
      </c>
      <c r="T27" s="14">
        <v>8670.3402232207045</v>
      </c>
      <c r="U27" s="14">
        <v>8708.5692165671917</v>
      </c>
      <c r="V27" s="14">
        <v>8752.0682524343083</v>
      </c>
      <c r="W27" s="14">
        <v>8795.7845646500773</v>
      </c>
      <c r="X27" s="14">
        <v>8839.7192385031904</v>
      </c>
      <c r="Y27" s="14">
        <v>8883.8733647033223</v>
      </c>
      <c r="Z27" s="14">
        <v>8928.2480394082068</v>
      </c>
      <c r="AA27" s="14">
        <v>8972.8443642508555</v>
      </c>
      <c r="AB27" s="14">
        <v>9017.6634463669016</v>
      </c>
      <c r="AC27" s="14">
        <v>9062.7063984220858</v>
      </c>
    </row>
    <row r="28" spans="1:29" x14ac:dyDescent="0.3">
      <c r="A28" s="10" t="s">
        <v>34</v>
      </c>
      <c r="B28" s="14">
        <v>20209.023687521752</v>
      </c>
      <c r="C28" s="14">
        <v>20341.121605196855</v>
      </c>
      <c r="D28" s="14">
        <v>20436.064313334136</v>
      </c>
      <c r="E28" s="14">
        <v>20225.480503626113</v>
      </c>
      <c r="F28" s="14">
        <v>21003.8906360408</v>
      </c>
      <c r="G28" s="14">
        <v>20365.184237286499</v>
      </c>
      <c r="H28" s="14">
        <v>20493.31341713346</v>
      </c>
      <c r="I28" s="14">
        <v>20587.87885122572</v>
      </c>
      <c r="J28" s="14">
        <v>21107.612922648364</v>
      </c>
      <c r="K28" s="14">
        <v>21499.395098848614</v>
      </c>
      <c r="L28" s="14">
        <v>21579.123101256781</v>
      </c>
      <c r="M28" s="14">
        <v>21439.752079059188</v>
      </c>
      <c r="N28" s="14">
        <v>21533.737281454331</v>
      </c>
      <c r="O28" s="14">
        <v>21668.821549259043</v>
      </c>
      <c r="P28" s="14">
        <v>21756.986921799504</v>
      </c>
      <c r="Q28" s="14">
        <v>22169.317416212536</v>
      </c>
      <c r="R28" s="14">
        <v>22256.41709042728</v>
      </c>
      <c r="S28" s="14">
        <v>22073.885250496911</v>
      </c>
      <c r="T28" s="14">
        <v>22511.415597728817</v>
      </c>
      <c r="U28" s="14">
        <v>22642.376288057763</v>
      </c>
      <c r="V28" s="14">
        <v>22778.272054726262</v>
      </c>
      <c r="W28" s="14">
        <v>22914.983445124508</v>
      </c>
      <c r="X28" s="14">
        <v>23052.515354490119</v>
      </c>
      <c r="Y28" s="14">
        <v>23190.872707441104</v>
      </c>
      <c r="Z28" s="14">
        <v>23330.060458152213</v>
      </c>
      <c r="AA28" s="14">
        <v>23470.083590532326</v>
      </c>
      <c r="AB28" s="14">
        <v>23610.947118402913</v>
      </c>
      <c r="AC28" s="14">
        <v>23752.656085677569</v>
      </c>
    </row>
    <row r="29" spans="1:29" x14ac:dyDescent="0.3">
      <c r="A29" s="10" t="s">
        <v>35</v>
      </c>
      <c r="B29" s="14">
        <v>4142.7163510986611</v>
      </c>
      <c r="C29" s="14">
        <v>4185.1343007610985</v>
      </c>
      <c r="D29" s="14">
        <v>4217.5364204876805</v>
      </c>
      <c r="E29" s="14">
        <v>4300.9868310103229</v>
      </c>
      <c r="F29" s="14">
        <v>4118.7425959101765</v>
      </c>
      <c r="G29" s="14">
        <v>4308.0785127435493</v>
      </c>
      <c r="H29" s="14">
        <v>4328.8056230826851</v>
      </c>
      <c r="I29" s="14">
        <v>4344.679218057332</v>
      </c>
      <c r="J29" s="14">
        <v>4218.0799661860365</v>
      </c>
      <c r="K29" s="14">
        <v>4180.0776575905365</v>
      </c>
      <c r="L29" s="14">
        <v>4226.2738052528812</v>
      </c>
      <c r="M29" s="14">
        <v>4228.6638348053284</v>
      </c>
      <c r="N29" s="14">
        <v>4251.7842237435307</v>
      </c>
      <c r="O29" s="14">
        <v>4277.9147164363185</v>
      </c>
      <c r="P29" s="14">
        <v>4291.2574625443167</v>
      </c>
      <c r="Q29" s="14">
        <v>4251.6170495545448</v>
      </c>
      <c r="R29" s="14">
        <v>4296.1570765246588</v>
      </c>
      <c r="S29" s="14">
        <v>4310.7346856403592</v>
      </c>
      <c r="T29" s="14">
        <v>4348.6101774986473</v>
      </c>
      <c r="U29" s="14">
        <v>4361.3815749685027</v>
      </c>
      <c r="V29" s="14">
        <v>4373.204792584922</v>
      </c>
      <c r="W29" s="14">
        <v>4385.060061621838</v>
      </c>
      <c r="X29" s="14">
        <v>4396.9474689670669</v>
      </c>
      <c r="Y29" s="14">
        <v>4408.8671017439665</v>
      </c>
      <c r="Z29" s="14">
        <v>4420.8190473120785</v>
      </c>
      <c r="AA29" s="14">
        <v>4432.8033932677654</v>
      </c>
      <c r="AB29" s="14">
        <v>4444.820227444854</v>
      </c>
      <c r="AC29" s="14">
        <v>4456.8696379152789</v>
      </c>
    </row>
    <row r="30" spans="1:29" s="13" customFormat="1" x14ac:dyDescent="0.3">
      <c r="A30" s="13" t="s">
        <v>21</v>
      </c>
      <c r="B30" s="15">
        <f>SUM(B20:B26)</f>
        <v>90206.065321717455</v>
      </c>
      <c r="C30" s="15">
        <f t="shared" ref="C30:U30" si="4">SUM(C20:C26)</f>
        <v>91167.531778674398</v>
      </c>
      <c r="D30" s="15">
        <f t="shared" si="4"/>
        <v>91833.632304765415</v>
      </c>
      <c r="E30" s="15">
        <f t="shared" si="4"/>
        <v>93106.950338620358</v>
      </c>
      <c r="F30" s="15">
        <f t="shared" si="4"/>
        <v>96863.906418811923</v>
      </c>
      <c r="G30" s="15">
        <f t="shared" si="4"/>
        <v>93855.112307938951</v>
      </c>
      <c r="H30" s="15">
        <f t="shared" si="4"/>
        <v>94762.7856980254</v>
      </c>
      <c r="I30" s="15">
        <f t="shared" si="4"/>
        <v>95535.352576733625</v>
      </c>
      <c r="J30" s="15">
        <f t="shared" si="4"/>
        <v>95666.707387978066</v>
      </c>
      <c r="K30" s="15">
        <f t="shared" si="4"/>
        <v>100368.82163013832</v>
      </c>
      <c r="L30" s="15">
        <f t="shared" si="4"/>
        <v>101178.59700234055</v>
      </c>
      <c r="M30" s="15">
        <f t="shared" si="4"/>
        <v>97195.349822860589</v>
      </c>
      <c r="N30" s="15">
        <f t="shared" si="4"/>
        <v>98127.80235045735</v>
      </c>
      <c r="O30" s="15">
        <f t="shared" si="4"/>
        <v>99063.764977971558</v>
      </c>
      <c r="P30" s="15">
        <f t="shared" si="4"/>
        <v>99866.45084877788</v>
      </c>
      <c r="Q30" s="15">
        <f t="shared" si="4"/>
        <v>104664.65374875945</v>
      </c>
      <c r="R30" s="15">
        <f t="shared" si="4"/>
        <v>105585.82507580436</v>
      </c>
      <c r="S30" s="15">
        <f t="shared" si="4"/>
        <v>101785.6134033892</v>
      </c>
      <c r="T30" s="15">
        <f t="shared" si="4"/>
        <v>103248.05235879112</v>
      </c>
      <c r="U30" s="15">
        <f t="shared" si="4"/>
        <v>104159.55281681351</v>
      </c>
    </row>
    <row r="31" spans="1:29" s="13" customFormat="1" x14ac:dyDescent="0.3">
      <c r="A31" s="13" t="s">
        <v>22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>
        <f t="shared" ref="V31:AC31" si="5">SUM(V20:V26)</f>
        <v>104953.774649357</v>
      </c>
      <c r="W31" s="15">
        <f t="shared" si="5"/>
        <v>105754.33394209441</v>
      </c>
      <c r="X31" s="15">
        <f t="shared" si="5"/>
        <v>106561.28383684614</v>
      </c>
      <c r="Y31" s="15">
        <f t="shared" si="5"/>
        <v>107374.67794420369</v>
      </c>
      <c r="Z31" s="15">
        <f t="shared" si="5"/>
        <v>108194.57034786849</v>
      </c>
      <c r="AA31" s="15">
        <f t="shared" si="5"/>
        <v>109021.01560903277</v>
      </c>
      <c r="AB31" s="15">
        <f t="shared" si="5"/>
        <v>109854.06877080254</v>
      </c>
      <c r="AC31" s="15">
        <f t="shared" si="5"/>
        <v>110693.78536266342</v>
      </c>
    </row>
  </sheetData>
  <phoneticPr fontId="3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Goaldatetocompletereview_x003a_ xmlns="07eb0168-e38f-4593-8bb7-e13af032c594" xsi:nil="true"/>
    <ManagerApproval xmlns="07eb0168-e38f-4593-8bb7-e13af032c594">
      <UserInfo>
        <DisplayName/>
        <AccountId xsi:nil="true"/>
        <AccountType/>
      </UserInfo>
    </ManagerApproval>
    <Notes_x0020_to_x0020_consider_x0020_before_x0020_reviewing_x003a_ xmlns="07eb0168-e38f-4593-8bb7-e13af032c594" xsi:nil="true"/>
    <_ip_UnifiedCompliancePolicyUIAction xmlns="http://schemas.microsoft.com/sharepoint/v3" xsi:nil="true"/>
    <Status xmlns="07eb0168-e38f-4593-8bb7-e13af032c594" xsi:nil="true"/>
    <TeamStatus xmlns="07eb0168-e38f-4593-8bb7-e13af032c594" xsi:nil="true"/>
    <TaxCatchAll xmlns="449d9eb7-b7cc-4e27-879b-01b4831586a2" xsi:nil="true"/>
    <lcf76f155ced4ddcb4097134ff3c332f xmlns="07eb0168-e38f-4593-8bb7-e13af032c594">
      <Terms xmlns="http://schemas.microsoft.com/office/infopath/2007/PartnerControls"/>
    </lcf76f155ced4ddcb4097134ff3c332f>
    <_ip_UnifiedCompliancePolicyProperties xmlns="http://schemas.microsoft.com/sharepoint/v3" xsi:nil="true"/>
    <Notes xmlns="07eb0168-e38f-4593-8bb7-e13af032c594" xsi:nil="true"/>
    <Finished xmlns="07eb0168-e38f-4593-8bb7-e13af032c594">2022-08-30T00:00:00+00:00</Finished>
    <Completed xmlns="07eb0168-e38f-4593-8bb7-e13af032c594">true</Completed>
    <legal xmlns="07eb0168-e38f-4593-8bb7-e13af032c594">
      <UserInfo>
        <DisplayName/>
        <AccountId xsi:nil="true"/>
        <AccountType/>
      </UserInfo>
    </legal>
    <Roll_x002d_Call xmlns="07eb0168-e38f-4593-8bb7-e13af032c594">
      <UserInfo>
        <DisplayName/>
        <AccountId xsi:nil="true"/>
        <AccountType/>
      </UserInfo>
    </Roll_x002d_Call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7D9C6DF2CFA2344B8438EA57D1C19B2" ma:contentTypeVersion="36" ma:contentTypeDescription="Create a new document." ma:contentTypeScope="" ma:versionID="53740bddac1f26aaa791076d257ce165">
  <xsd:schema xmlns:xsd="http://www.w3.org/2001/XMLSchema" xmlns:xs="http://www.w3.org/2001/XMLSchema" xmlns:p="http://schemas.microsoft.com/office/2006/metadata/properties" xmlns:ns1="http://schemas.microsoft.com/sharepoint/v3" xmlns:ns2="07eb0168-e38f-4593-8bb7-e13af032c594" xmlns:ns3="449d9eb7-b7cc-4e27-879b-01b4831586a2" targetNamespace="http://schemas.microsoft.com/office/2006/metadata/properties" ma:root="true" ma:fieldsID="b29dddca1f498f04e63b02cd92c8f757" ns1:_="" ns2:_="" ns3:_="">
    <xsd:import namespace="http://schemas.microsoft.com/sharepoint/v3"/>
    <xsd:import namespace="07eb0168-e38f-4593-8bb7-e13af032c594"/>
    <xsd:import namespace="449d9eb7-b7cc-4e27-879b-01b4831586a2"/>
    <xsd:element name="properties">
      <xsd:complexType>
        <xsd:sequence>
          <xsd:element name="documentManagement">
            <xsd:complexType>
              <xsd:all>
                <xsd:element ref="ns2:Notes_x0020_to_x0020_consider_x0020_before_x0020_reviewing_x003a_" minOccurs="0"/>
                <xsd:element ref="ns2:MediaServiceMetadata" minOccurs="0"/>
                <xsd:element ref="ns2:MediaServiceFastMetadata" minOccurs="0"/>
                <xsd:element ref="ns2:legal" minOccurs="0"/>
                <xsd:element ref="ns3:SharedWithUsers" minOccurs="0"/>
                <xsd:element ref="ns3:SharedWithDetails" minOccurs="0"/>
                <xsd:element ref="ns2:Finished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DateTaken" minOccurs="0"/>
                <xsd:element ref="ns2:MediaLengthInSeconds" minOccurs="0"/>
                <xsd:element ref="ns2:TeamStatus" minOccurs="0"/>
                <xsd:element ref="ns2:Goaldatetocompletereview_x003a_" minOccurs="0"/>
                <xsd:element ref="ns1:_ip_UnifiedCompliancePolicyProperties" minOccurs="0"/>
                <xsd:element ref="ns1:_ip_UnifiedCompliancePolicyUIAction" minOccurs="0"/>
                <xsd:element ref="ns2:MediaServiceLocation" minOccurs="0"/>
                <xsd:element ref="ns2:Status" minOccurs="0"/>
                <xsd:element ref="ns2:Roll_x002d_Call" minOccurs="0"/>
                <xsd:element ref="ns2:Completed" minOccurs="0"/>
                <xsd:element ref="ns2:Notes" minOccurs="0"/>
                <xsd:element ref="ns2:ManagerApprova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5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6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eb0168-e38f-4593-8bb7-e13af032c594" elementFormDefault="qualified">
    <xsd:import namespace="http://schemas.microsoft.com/office/2006/documentManagement/types"/>
    <xsd:import namespace="http://schemas.microsoft.com/office/infopath/2007/PartnerControls"/>
    <xsd:element name="Notes_x0020_to_x0020_consider_x0020_before_x0020_reviewing_x003a_" ma:index="1" nillable="true" ma:displayName="Notes to consider before reviewing:" ma:internalName="Notes_x0020_to_x0020_consider_x0020_before_x0020_reviewing_x003a_" ma:readOnly="false">
      <xsd:simpleType>
        <xsd:restriction base="dms:Note">
          <xsd:maxLength value="255"/>
        </xsd:restriction>
      </xsd:simple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egal" ma:index="10" nillable="true" ma:displayName="legal" ma:format="Dropdown" ma:hidden="true" ma:list="UserInfo" ma:SharePointGroup="0" ma:internalName="legal" ma:readOnly="fals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Finished" ma:index="13" nillable="true" ma:displayName="Finished" ma:default="2022-08-30T00:00:00Z" ma:format="DateOnly" ma:hidden="true" ma:internalName="Finished" ma:readOnly="false">
      <xsd:simpleType>
        <xsd:restriction base="dms:DateTime"/>
      </xsd:simpleType>
    </xsd:element>
    <xsd:element name="MediaServiceOCR" ma:index="15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34bd80cb-b55d-4a01-be99-577b45a2ddc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TeamStatus" ma:index="22" nillable="true" ma:displayName="Currently Assigned for review to:" ma:description="This column specifies who is currently assigned to review of the document. This is helpful for reviewers to know what documents they should look at." ma:format="Dropdown" ma:hidden="true" ma:internalName="TeamStatus" ma:readOnly="false">
      <xsd:simpleType>
        <xsd:union memberTypes="dms:Text">
          <xsd:simpleType>
            <xsd:restriction base="dms:Choice">
              <xsd:enumeration value="Sarah"/>
              <xsd:enumeration value="Rachael"/>
              <xsd:enumeration value="Rachel"/>
              <xsd:enumeration value="Zoe"/>
              <xsd:enumeration value="Sharon"/>
            </xsd:restriction>
          </xsd:simpleType>
        </xsd:union>
      </xsd:simpleType>
    </xsd:element>
    <xsd:element name="Goaldatetocompletereview_x003a_" ma:index="23" nillable="true" ma:displayName="Goal date to complete review:" ma:format="DateOnly" ma:hidden="true" ma:internalName="Goaldatetocompletereview_x003a_" ma:readOnly="false">
      <xsd:simpleType>
        <xsd:restriction base="dms:DateTime"/>
      </xsd:simpleType>
    </xsd:element>
    <xsd:element name="MediaServiceLocation" ma:index="27" nillable="true" ma:displayName="Location" ma:hidden="true" ma:indexed="true" ma:internalName="MediaServiceLocation" ma:readOnly="true">
      <xsd:simpleType>
        <xsd:restriction base="dms:Text"/>
      </xsd:simpleType>
    </xsd:element>
    <xsd:element name="Status" ma:index="28" nillable="true" ma:displayName="Status" ma:format="Dropdown" ma:internalName="Status">
      <xsd:simpleType>
        <xsd:restriction base="dms:Choice">
          <xsd:enumeration value="in-progress"/>
          <xsd:enumeration value="draft"/>
          <xsd:enumeration value="check for final"/>
          <xsd:enumeration value="complete"/>
          <xsd:enumeration value="Sent for Signatures"/>
          <xsd:enumeration value="Need Signature"/>
        </xsd:restriction>
      </xsd:simpleType>
    </xsd:element>
    <xsd:element name="Roll_x002d_Call" ma:index="29" nillable="true" ma:displayName="Roll-Call" ma:description="when done making edits put your name here" ma:format="Dropdown" ma:list="UserInfo" ma:SharePointGroup="0" ma:internalName="Roll_x002d_Call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Completed" ma:index="30" nillable="true" ma:displayName="Completed " ma:default="1" ma:format="Dropdown" ma:internalName="Completed">
      <xsd:simpleType>
        <xsd:restriction base="dms:Boolean"/>
      </xsd:simpleType>
    </xsd:element>
    <xsd:element name="Notes" ma:index="31" nillable="true" ma:displayName="Notes" ma:format="Dropdown" ma:internalName="Notes">
      <xsd:simpleType>
        <xsd:restriction base="dms:Note">
          <xsd:maxLength value="255"/>
        </xsd:restriction>
      </xsd:simpleType>
    </xsd:element>
    <xsd:element name="ManagerApproval" ma:index="32" nillable="true" ma:displayName="Manager Approval" ma:description="Please type name of manager who approved the final version of this document" ma:format="Dropdown" ma:list="UserInfo" ma:SharePointGroup="0" ma:internalName="ManagerApproval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ObjectDetectorVersions" ma:index="3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9d9eb7-b7cc-4e27-879b-01b4831586a2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hidden="true" ma:internalName="SharedWithDetails" ma:readOnly="true">
      <xsd:simpleType>
        <xsd:restriction base="dms:Note"/>
      </xsd:simpleType>
    </xsd:element>
    <xsd:element name="TaxCatchAll" ma:index="14" nillable="true" ma:displayName="Taxonomy Catch All Column" ma:hidden="true" ma:list="{d32c7c3e-39b0-4ad2-86af-70b8daaeb2b9}" ma:internalName="TaxCatchAll" ma:readOnly="false" ma:showField="CatchAllData" ma:web="449d9eb7-b7cc-4e27-879b-01b4831586a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C5F72BB-239F-4789-8116-4AE8FE6A626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3002056-4842-4A42-84E6-97A04C5D9537}">
  <ds:schemaRefs>
    <ds:schemaRef ds:uri="http://purl.org/dc/terms/"/>
    <ds:schemaRef ds:uri="http://schemas.openxmlformats.org/package/2006/metadata/core-properties"/>
    <ds:schemaRef ds:uri="a9b665d2-81a4-423a-9a24-446609e377fa"/>
    <ds:schemaRef ds:uri="http://schemas.microsoft.com/office/2006/documentManagement/types"/>
    <ds:schemaRef ds:uri="http://schemas.microsoft.com/office/infopath/2007/PartnerControls"/>
    <ds:schemaRef ds:uri="5363cbd5-ab5e-42b9-a113-cc2629173bcd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0319045-C09A-4243-BEB9-E7A7DFC0633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Charts</vt:lpstr>
      </vt:variant>
      <vt:variant>
        <vt:i4>1</vt:i4>
      </vt:variant>
    </vt:vector>
  </HeadingPairs>
  <TitlesOfParts>
    <vt:vector size="4" baseType="lpstr">
      <vt:lpstr>Notes</vt:lpstr>
      <vt:lpstr>MISO Load Extrapolated</vt:lpstr>
      <vt:lpstr>Fig2 Data</vt:lpstr>
      <vt:lpstr>Fig2 Chart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Mattfolk</dc:creator>
  <cp:lastModifiedBy>Sokanha Ly</cp:lastModifiedBy>
  <dcterms:created xsi:type="dcterms:W3CDTF">2024-02-11T03:53:37Z</dcterms:created>
  <dcterms:modified xsi:type="dcterms:W3CDTF">2024-02-12T18:59:06Z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{F3166597-117F-4AA1-82EC-BC6F3FB9A5B4}</vt:lpwstr>
  </property>
  <property fmtid="{D5CDD505-2E9C-101B-9397-08002B2CF9AE}" pid="3" name="ContentTypeId">
    <vt:lpwstr>0x010100A7D9C6DF2CFA2344B8438EA57D1C19B2</vt:lpwstr>
  </property>
</Properties>
</file>