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itan-my.sharepoint.com/personal/sw_levitan_com/Documents/LEVSERVER Files/Active Project Files/IPA 2023 Clean Energy Study/Aurora/Input Workpapers/"/>
    </mc:Choice>
  </mc:AlternateContent>
  <xr:revisionPtr revIDLastSave="50" documentId="8_{14FC9446-B532-44E8-B1E6-3CB7C7F60859}" xr6:coauthVersionLast="47" xr6:coauthVersionMax="47" xr10:uidLastSave="{A47775CD-7A90-4DCB-8E81-6A5C8B913B13}"/>
  <bookViews>
    <workbookView xWindow="28680" yWindow="30" windowWidth="29040" windowHeight="15840" xr2:uid="{4AFC4E99-C441-450F-8907-655A9EE80258}"/>
  </bookViews>
  <sheets>
    <sheet name="Notes" sheetId="4" r:id="rId1"/>
    <sheet name="Capacity Price" sheetId="2" r:id="rId2"/>
    <sheet name="Fig22 Chart" sheetId="1" r:id="rId3"/>
    <sheet name="FRED Graph PPI" sheetId="3" r:id="rId4"/>
  </sheets>
  <externalReferences>
    <externalReference r:id="rId5"/>
  </externalReferences>
  <definedNames>
    <definedName name="CT_A">[1]FCA9_README!$F$11</definedName>
    <definedName name="CT_B">[1]FCA9_README!$F$12</definedName>
    <definedName name="CT_C">[1]FCA9_README!$F$13</definedName>
    <definedName name="CT_D">[1]FCA9_README!$F$14</definedName>
    <definedName name="CT_E">[1]FCA9_README!$F$15</definedName>
    <definedName name="CT_LOLE_A">[1]FCA9_README!$F$57</definedName>
    <definedName name="CT_LOLE_B">[1]FCA9_README!$F$58</definedName>
    <definedName name="CT_LOLE_C">[1]FCA9_README!$F$59</definedName>
    <definedName name="CT_LOLE_D">[1]FCA9_README!$F$60</definedName>
    <definedName name="CT_LOLE_E">[1]FCA9_README!$F$61</definedName>
    <definedName name="FCA9_PF">[1]FCA9_README!$C$35</definedName>
    <definedName name="FCA9_SYSTEM_A">[1]FCA9_README!$C$11</definedName>
    <definedName name="FCA9_SYSTEM_B">[1]FCA9_README!$C$12</definedName>
    <definedName name="FCA9_SYSTEM_C">[1]FCA9_README!$C$13</definedName>
    <definedName name="FCA9_SYSTEM_D">[1]FCA9_README!$C$14</definedName>
    <definedName name="FCA9_SYSTEM_E">[1]FCA9_README!$C$15</definedName>
    <definedName name="FCA9_SYSTEM_LOLE_A">[1]FCA9_README!$C$57</definedName>
    <definedName name="FCA9_SYSTEM_LOLE_B">[1]FCA9_README!$C$58</definedName>
    <definedName name="FCA9_SYSTEM_LOLE_C">[1]FCA9_README!$C$59</definedName>
    <definedName name="FCA9_SYSTEM_LOLE_D">[1]FCA9_README!$C$60</definedName>
    <definedName name="FCA9_SYSTEM_LOLE_E">[1]FCA9_README!$C$61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EMA_A">[1]FCA9_README!$E$11</definedName>
    <definedName name="NEMA_B">[1]FCA9_README!$E$12</definedName>
    <definedName name="NEMA_C">[1]FCA9_README!$E$13</definedName>
    <definedName name="NEMA_D">[1]FCA9_README!$E$14</definedName>
    <definedName name="NEMA_E">[1]FCA9_README!$E$15</definedName>
    <definedName name="NEMA_LOLE_A">[1]FCA9_README!$E$57</definedName>
    <definedName name="NEMA_LOLE_B">[1]FCA9_README!$E$58</definedName>
    <definedName name="NEMA_LOLE_C">[1]FCA9_README!$E$59</definedName>
    <definedName name="NEMA_LOLE_D">[1]FCA9_README!$E$60</definedName>
    <definedName name="NEMA_LOLE_E">[1]FCA9_README!$E$61</definedName>
    <definedName name="NNE_A">[1]FCA10_README!$E$25</definedName>
    <definedName name="NNE_B">[1]FCA10_README!$E$26</definedName>
    <definedName name="NNE_C">[1]FCA10_README!$E$27</definedName>
    <definedName name="NNE_D">[1]FCA10_README!$E$28</definedName>
    <definedName name="NNE_E">[1]FCA10_README!$E$29</definedName>
    <definedName name="NNE_F">[1]FCA10_README!$E$30</definedName>
    <definedName name="NNE_G">[1]FCA10_README!$E$31</definedName>
    <definedName name="NNE_H">[1]FCA10_README!$E$32</definedName>
    <definedName name="NNE_LOLE_A">[1]FCA10_README!$E$76</definedName>
    <definedName name="NNE_LOLE_B">[1]FCA10_README!$E$77</definedName>
    <definedName name="NNE_LOLE_C">[1]FCA10_README!$E$78</definedName>
    <definedName name="NNE_LOLE_D">[1]FCA10_README!$E$79</definedName>
    <definedName name="NNE_LOLE_E">[1]FCA10_README!$E$80</definedName>
    <definedName name="NNE_LOLE_F">[1]FCA10_README!$E$81</definedName>
    <definedName name="NNE_LOLE_G">[1]FCA10_README!$E$82</definedName>
    <definedName name="NNE_LOLE_H">[1]FCA10_README!$E$83</definedName>
    <definedName name="PF">[1]FCA10_README!$C$52</definedName>
    <definedName name="PRICE_CAP">[1]FCA10_README!$C$50</definedName>
    <definedName name="SEMARI_A">[1]FCA9_README!$D$11</definedName>
    <definedName name="SEMARI_B">[1]FCA9_README!$D$12</definedName>
    <definedName name="SEMARI_C">[1]FCA9_README!$D$13</definedName>
    <definedName name="SEMARI_D">[1]FCA9_README!$D$14</definedName>
    <definedName name="SEMARI_E">[1]FCA9_README!$D$15</definedName>
    <definedName name="SEMARI_LOLE_A">[1]FCA9_README!$D$57</definedName>
    <definedName name="SEMARI_LOLE_B">[1]FCA9_README!$D$58</definedName>
    <definedName name="SEMARI_LOLE_C">[1]FCA9_README!$D$59</definedName>
    <definedName name="SEMARI_LOLE_D">[1]FCA9_README!$D$60</definedName>
    <definedName name="SEMARI_LOLE_E">[1]FCA9_README!$D$61</definedName>
    <definedName name="SENE_A">[1]FCA10_README!$D$25</definedName>
    <definedName name="SENE_B">[1]FCA10_README!$D$26</definedName>
    <definedName name="SENE_C">[1]FCA10_README!$D$27</definedName>
    <definedName name="SENE_D">[1]FCA10_README!$D$28</definedName>
    <definedName name="SENE_E">[1]FCA10_README!$D$29</definedName>
    <definedName name="SENE_F">[1]FCA10_README!$D$30</definedName>
    <definedName name="SENE_G">[1]FCA10_README!$D$31</definedName>
    <definedName name="SENE_H">[1]FCA10_README!$D$32</definedName>
    <definedName name="SENE_LOLE_A">[1]FCA10_README!$D$76</definedName>
    <definedName name="SENE_LOLE_B">[1]FCA10_README!$D$77</definedName>
    <definedName name="SENE_LOLE_C">[1]FCA10_README!$D$78</definedName>
    <definedName name="SENE_LOLE_D">[1]FCA10_README!$D$79</definedName>
    <definedName name="SENE_LOLE_E">[1]FCA10_README!$D$80</definedName>
    <definedName name="SENE_LOLE_F">[1]FCA10_README!$D$81</definedName>
    <definedName name="SENE_LOLE_G">[1]FCA10_README!$D$82</definedName>
    <definedName name="SENE_LOLE_H">[1]FCA10_README!$D$83</definedName>
    <definedName name="SENE_PRICE">[1]results_tables!$S$76</definedName>
    <definedName name="SYSTEM_A">[1]FCA10_README!$C$25</definedName>
    <definedName name="SYSTEM_B">[1]FCA10_README!$C$26</definedName>
    <definedName name="SYSTEM_C">[1]FCA10_README!$C$27</definedName>
    <definedName name="SYSTEM_D">[1]FCA10_README!$C$28</definedName>
    <definedName name="SYSTEM_E">[1]FCA10_README!$C$29</definedName>
    <definedName name="SYSTEM_F">[1]FCA10_README!$C$30</definedName>
    <definedName name="SYSTEM_G">[1]FCA10_README!$C$31</definedName>
    <definedName name="SYSTEM_H">[1]FCA10_README!$C$32</definedName>
    <definedName name="SYSTEM_LOLE_A">[1]FCA10_README!$C$76</definedName>
    <definedName name="SYSTEM_LOLE_B">[1]FCA10_README!$C$77</definedName>
    <definedName name="SYSTEM_LOLE_C">[1]FCA10_README!$C$78</definedName>
    <definedName name="SYSTEM_LOLE_D">[1]FCA10_README!$C$79</definedName>
    <definedName name="SYSTEM_LOLE_E">[1]FCA10_README!$C$80</definedName>
    <definedName name="SYSTEM_LOLE_F">[1]FCA10_README!$C$81</definedName>
    <definedName name="SYSTEM_LOLE_G">[1]FCA10_README!$C$82</definedName>
    <definedName name="SYSTEM_LOLE_H">[1]FCA10_README!$C$83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E28" i="2" s="1"/>
  <c r="N12" i="2" l="1"/>
  <c r="D3" i="2"/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5" i="2"/>
  <c r="C4" i="2"/>
  <c r="D4" i="2"/>
  <c r="D5" i="2" s="1"/>
  <c r="D6" i="2" s="1"/>
  <c r="D7" i="2" s="1"/>
  <c r="D8" i="2" s="1"/>
  <c r="D9" i="2" s="1"/>
  <c r="D10" i="2" s="1"/>
  <c r="D11" i="2" s="1"/>
  <c r="C36" i="3"/>
  <c r="C46" i="3"/>
  <c r="E11" i="2" l="1"/>
  <c r="D12" i="2"/>
  <c r="E12" i="2" l="1"/>
  <c r="D13" i="2"/>
  <c r="E13" i="2" l="1"/>
  <c r="D14" i="2"/>
  <c r="E14" i="2" l="1"/>
  <c r="D15" i="2"/>
  <c r="E15" i="2" l="1"/>
  <c r="D16" i="2"/>
  <c r="E16" i="2" l="1"/>
  <c r="D17" i="2"/>
  <c r="E17" i="2" l="1"/>
  <c r="D18" i="2"/>
  <c r="E18" i="2" l="1"/>
  <c r="D19" i="2"/>
  <c r="E19" i="2" l="1"/>
  <c r="D20" i="2"/>
  <c r="E20" i="2" l="1"/>
  <c r="D21" i="2"/>
  <c r="E21" i="2" l="1"/>
  <c r="D22" i="2"/>
  <c r="E22" i="2" l="1"/>
  <c r="D23" i="2"/>
  <c r="E23" i="2" l="1"/>
  <c r="D24" i="2"/>
  <c r="E24" i="2" l="1"/>
  <c r="D25" i="2"/>
  <c r="E25" i="2" l="1"/>
  <c r="D26" i="2"/>
  <c r="E26" i="2" l="1"/>
  <c r="D27" i="2"/>
  <c r="E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Mattfolk</author>
  </authors>
  <commentList>
    <comment ref="C3" authorId="0" shapeId="0" xr:uid="{423D21BC-2018-45BF-9FA5-1B3398BCC239}">
      <text>
        <r>
          <rPr>
            <b/>
            <sz val="9"/>
            <color indexed="81"/>
            <rFont val="Tahoma"/>
            <family val="2"/>
          </rPr>
          <t xml:space="preserve">LAI: </t>
        </r>
        <r>
          <rPr>
            <sz val="9"/>
            <color indexed="81"/>
            <rFont val="Tahoma"/>
            <family val="2"/>
          </rPr>
          <t xml:space="preserve">
Posted price from 3/6/2023 parameters, which have been removed due to BRA delay</t>
        </r>
      </text>
    </comment>
    <comment ref="D3" authorId="0" shapeId="0" xr:uid="{54D62B1D-366F-4635-84F0-53B9C5352B9B}">
      <text>
        <r>
          <rPr>
            <sz val="9"/>
            <color indexed="81"/>
            <rFont val="Tahoma"/>
            <family val="2"/>
          </rPr>
          <t>CONE escalated at 2.5% inflation rate
(Consistent with MISO technique to escalate at the GDP deflator)</t>
        </r>
      </text>
    </comment>
  </commentList>
</comments>
</file>

<file path=xl/sharedStrings.xml><?xml version="1.0" encoding="utf-8"?>
<sst xmlns="http://schemas.openxmlformats.org/spreadsheetml/2006/main" count="45" uniqueCount="44">
  <si>
    <t>Sheet</t>
  </si>
  <si>
    <t>Notes</t>
  </si>
  <si>
    <t>Capacity Prirce</t>
  </si>
  <si>
    <t>Capacity price values in Figure 6 presented, along with supporting calculations for CONE values and escalation</t>
  </si>
  <si>
    <t>Fig22 Chart</t>
  </si>
  <si>
    <t>Data-linked chart for Appendix Figure 22, Report Figure 8-11</t>
  </si>
  <si>
    <t>FRED Graph PPI</t>
  </si>
  <si>
    <t>Supporting index calculation for PJM escalation assumption</t>
  </si>
  <si>
    <t>$/MW-Day</t>
  </si>
  <si>
    <t>$/MW-yr</t>
  </si>
  <si>
    <t>Year</t>
  </si>
  <si>
    <t>PJM</t>
  </si>
  <si>
    <t>PJM Maximum Price</t>
  </si>
  <si>
    <t>MISO CONE</t>
  </si>
  <si>
    <t>MISO Price</t>
  </si>
  <si>
    <t>MISO Starting CONE</t>
  </si>
  <si>
    <t>2023-10-05 CONE Annual Filing630452.pdf (misoenergy.org)</t>
  </si>
  <si>
    <t xml:space="preserve">Local Resource Zone 1 </t>
  </si>
  <si>
    <t>Note: Average value of all 10 MISO LRZs, slightly lower than Zone 4 value (~333 $/MW-day)</t>
  </si>
  <si>
    <t xml:space="preserve">Local Resource Zone 2 </t>
  </si>
  <si>
    <t>PJM Net CONE</t>
  </si>
  <si>
    <t>PJM CONE 2026/2027 Report</t>
  </si>
  <si>
    <t xml:space="preserve">Local Resource Zone 3 </t>
  </si>
  <si>
    <t>See Table 20, RTO value</t>
  </si>
  <si>
    <t xml:space="preserve">Local Resource Zone 4 </t>
  </si>
  <si>
    <t xml:space="preserve">Local Resource Zone 5 </t>
  </si>
  <si>
    <t xml:space="preserve">Local Resource Zone 6 </t>
  </si>
  <si>
    <t xml:space="preserve">Local Resource Zone 7 </t>
  </si>
  <si>
    <t xml:space="preserve">Local Resource Zone 8 </t>
  </si>
  <si>
    <t xml:space="preserve">Local Resource Zone 9 </t>
  </si>
  <si>
    <t xml:space="preserve">Local Resource Zone 10 </t>
  </si>
  <si>
    <t>Average</t>
  </si>
  <si>
    <t>FRED Graph Observations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</si>
  <si>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</si>
  <si>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</si>
  <si>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</si>
  <si>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</si>
  <si>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</si>
  <si>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WPU114</t>
  </si>
  <si>
    <t>Producer Price Index by Commodity: Machinery and Equipment: General Purpose Machinery and Equipment, Index 1982=100, Annual, Not Seasonally Adjusted</t>
  </si>
  <si>
    <t>Frequency: Annual</t>
  </si>
  <si>
    <t>observation_date</t>
  </si>
  <si>
    <t>(20-year)</t>
  </si>
  <si>
    <t>(10-year)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</si>
</sst>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yyyy\-mm\-d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0" xfId="1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4" fillId="0" borderId="0" xfId="2"/>
    <xf numFmtId="165" fontId="4" fillId="0" borderId="0" xfId="2" applyNumberFormat="1"/>
    <xf numFmtId="166" fontId="4" fillId="0" borderId="0" xfId="2" applyNumberFormat="1"/>
    <xf numFmtId="10" fontId="5" fillId="0" borderId="0" xfId="2" applyNumberFormat="1" applyFont="1"/>
    <xf numFmtId="0" fontId="5" fillId="0" borderId="0" xfId="2" applyFont="1"/>
    <xf numFmtId="3" fontId="0" fillId="0" borderId="0" xfId="0" applyNumberFormat="1"/>
  </cellXfs>
  <cellStyles count="3">
    <cellStyle name="Hyperlink" xfId="1" builtinId="8"/>
    <cellStyle name="Normal" xfId="0" builtinId="0"/>
    <cellStyle name="Normal 4" xfId="2" xr:uid="{E1EE0E1E-2E27-4294-AA53-74F40F273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PJM Price</c:v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'Capacity Price'!$A$3:$A$28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'Capacity Price'!$B$3:$B$28</c:f>
              <c:numCache>
                <c:formatCode>0</c:formatCode>
                <c:ptCount val="26"/>
                <c:pt idx="0">
                  <c:v>68.948714285714289</c:v>
                </c:pt>
                <c:pt idx="1">
                  <c:v>108.13457142857143</c:v>
                </c:pt>
                <c:pt idx="2">
                  <c:v>61.778714285714287</c:v>
                </c:pt>
                <c:pt idx="3">
                  <c:v>59.909857142857149</c:v>
                </c:pt>
                <c:pt idx="4">
                  <c:v>96.58342857142857</c:v>
                </c:pt>
                <c:pt idx="5">
                  <c:v>80.287999999999997</c:v>
                </c:pt>
                <c:pt idx="6">
                  <c:v>103.00542857142857</c:v>
                </c:pt>
                <c:pt idx="7">
                  <c:v>101.56428571428572</c:v>
                </c:pt>
                <c:pt idx="8">
                  <c:v>199.70328571428573</c:v>
                </c:pt>
                <c:pt idx="9">
                  <c:v>210.47957142857143</c:v>
                </c:pt>
                <c:pt idx="10">
                  <c:v>291.92571428571426</c:v>
                </c:pt>
                <c:pt idx="11">
                  <c:v>391.75614285714289</c:v>
                </c:pt>
                <c:pt idx="12">
                  <c:v>609.19728571428573</c:v>
                </c:pt>
                <c:pt idx="13">
                  <c:v>631.46257142857144</c:v>
                </c:pt>
                <c:pt idx="14">
                  <c:v>544.93471428571434</c:v>
                </c:pt>
                <c:pt idx="15">
                  <c:v>476.03128571428573</c:v>
                </c:pt>
                <c:pt idx="16">
                  <c:v>679.48328571428567</c:v>
                </c:pt>
                <c:pt idx="17">
                  <c:v>717.6792857142857</c:v>
                </c:pt>
                <c:pt idx="18">
                  <c:v>745.66814285714281</c:v>
                </c:pt>
                <c:pt idx="19">
                  <c:v>556.75785714285712</c:v>
                </c:pt>
                <c:pt idx="20">
                  <c:v>775.75742857142848</c:v>
                </c:pt>
                <c:pt idx="21">
                  <c:v>814.57842857142862</c:v>
                </c:pt>
                <c:pt idx="22">
                  <c:v>847.52471428571425</c:v>
                </c:pt>
                <c:pt idx="23">
                  <c:v>880.61528571428573</c:v>
                </c:pt>
                <c:pt idx="24">
                  <c:v>915.04171428571431</c:v>
                </c:pt>
                <c:pt idx="25">
                  <c:v>946.4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8-4217-A471-CD2E6C869432}"/>
            </c:ext>
          </c:extLst>
        </c:ser>
        <c:ser>
          <c:idx val="1"/>
          <c:order val="1"/>
          <c:tx>
            <c:v>PJM Maximum Price</c:v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'Capacity Price'!$A$3:$A$28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'Capacity Price'!$C$3:$C$28</c:f>
              <c:numCache>
                <c:formatCode>0</c:formatCode>
                <c:ptCount val="26"/>
                <c:pt idx="0">
                  <c:v>405</c:v>
                </c:pt>
                <c:pt idx="1">
                  <c:v>537.25</c:v>
                </c:pt>
                <c:pt idx="2">
                  <c:v>556.05374999999992</c:v>
                </c:pt>
                <c:pt idx="3">
                  <c:v>575.51563124999984</c:v>
                </c:pt>
                <c:pt idx="4">
                  <c:v>595.65867834374978</c:v>
                </c:pt>
                <c:pt idx="5">
                  <c:v>616.50673208578098</c:v>
                </c:pt>
                <c:pt idx="6">
                  <c:v>638.08446770878322</c:v>
                </c:pt>
                <c:pt idx="7">
                  <c:v>660.41742407859056</c:v>
                </c:pt>
                <c:pt idx="8">
                  <c:v>683.53203392134117</c:v>
                </c:pt>
                <c:pt idx="9">
                  <c:v>707.45565510858808</c:v>
                </c:pt>
                <c:pt idx="10">
                  <c:v>732.21660303738861</c:v>
                </c:pt>
                <c:pt idx="11">
                  <c:v>757.84418414369713</c:v>
                </c:pt>
                <c:pt idx="12">
                  <c:v>784.36873058872652</c:v>
                </c:pt>
                <c:pt idx="13">
                  <c:v>811.82163615933189</c:v>
                </c:pt>
                <c:pt idx="14">
                  <c:v>840.23539342490847</c:v>
                </c:pt>
                <c:pt idx="15">
                  <c:v>869.64363219478014</c:v>
                </c:pt>
                <c:pt idx="16">
                  <c:v>900.0811593215974</c:v>
                </c:pt>
                <c:pt idx="17">
                  <c:v>931.58399989785323</c:v>
                </c:pt>
                <c:pt idx="18">
                  <c:v>964.18943989427805</c:v>
                </c:pt>
                <c:pt idx="19">
                  <c:v>997.93607029057773</c:v>
                </c:pt>
                <c:pt idx="20">
                  <c:v>1032.8638327507479</c:v>
                </c:pt>
                <c:pt idx="21">
                  <c:v>1069.0140668970239</c:v>
                </c:pt>
                <c:pt idx="22">
                  <c:v>1106.4295592384196</c:v>
                </c:pt>
                <c:pt idx="23">
                  <c:v>1145.1545938117642</c:v>
                </c:pt>
                <c:pt idx="24">
                  <c:v>1185.235004595176</c:v>
                </c:pt>
                <c:pt idx="25">
                  <c:v>1226.7182297560071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8-4217-A471-CD2E6C869432}"/>
            </c:ext>
          </c:extLst>
        </c:ser>
        <c:ser>
          <c:idx val="2"/>
          <c:order val="2"/>
          <c:tx>
            <c:v>MISO Price</c:v>
          </c:tx>
          <c:spPr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'Capacity Price'!$A$3:$A$28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'Capacity Price'!$E$3:$E$28</c:f>
              <c:numCache>
                <c:formatCode>0</c:formatCode>
                <c:ptCount val="26"/>
                <c:pt idx="0">
                  <c:v>130</c:v>
                </c:pt>
                <c:pt idx="1">
                  <c:v>131</c:v>
                </c:pt>
                <c:pt idx="2">
                  <c:v>134</c:v>
                </c:pt>
                <c:pt idx="3">
                  <c:v>138</c:v>
                </c:pt>
                <c:pt idx="4">
                  <c:v>131</c:v>
                </c:pt>
                <c:pt idx="5">
                  <c:v>145</c:v>
                </c:pt>
                <c:pt idx="6">
                  <c:v>273.53647808913638</c:v>
                </c:pt>
                <c:pt idx="7">
                  <c:v>402.0729561782727</c:v>
                </c:pt>
                <c:pt idx="8">
                  <c:v>412.1247800827295</c:v>
                </c:pt>
                <c:pt idx="9">
                  <c:v>422.42789958479773</c:v>
                </c:pt>
                <c:pt idx="10">
                  <c:v>432.98859707441761</c:v>
                </c:pt>
                <c:pt idx="11">
                  <c:v>443.81331200127801</c:v>
                </c:pt>
                <c:pt idx="12">
                  <c:v>454.90864480130989</c:v>
                </c:pt>
                <c:pt idx="13">
                  <c:v>466.28136092134258</c:v>
                </c:pt>
                <c:pt idx="14">
                  <c:v>477.93839494437611</c:v>
                </c:pt>
                <c:pt idx="15">
                  <c:v>489.88685481798547</c:v>
                </c:pt>
                <c:pt idx="16">
                  <c:v>502.13402618843509</c:v>
                </c:pt>
                <c:pt idx="17">
                  <c:v>514.6873768431459</c:v>
                </c:pt>
                <c:pt idx="18">
                  <c:v>527.5545612642245</c:v>
                </c:pt>
                <c:pt idx="19">
                  <c:v>540.74342529583009</c:v>
                </c:pt>
                <c:pt idx="20">
                  <c:v>554.26201092822578</c:v>
                </c:pt>
                <c:pt idx="21">
                  <c:v>568.11856120143136</c:v>
                </c:pt>
                <c:pt idx="22">
                  <c:v>582.32152523146715</c:v>
                </c:pt>
                <c:pt idx="23">
                  <c:v>596.87956336225375</c:v>
                </c:pt>
                <c:pt idx="24">
                  <c:v>611.80155244630998</c:v>
                </c:pt>
                <c:pt idx="25">
                  <c:v>627.09659125746771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8-4217-A471-CD2E6C869432}"/>
            </c:ext>
          </c:extLst>
        </c:ser>
        <c:ser>
          <c:idx val="3"/>
          <c:order val="3"/>
          <c:tx>
            <c:v>MISO CONE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'Capacity Price'!$A$3:$A$28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'Capacity Price'!$D$3:$D$28</c:f>
              <c:numCache>
                <c:formatCode>0</c:formatCode>
                <c:ptCount val="26"/>
                <c:pt idx="0">
                  <c:v>338.24999999999994</c:v>
                </c:pt>
                <c:pt idx="1">
                  <c:v>346.7062499999999</c:v>
                </c:pt>
                <c:pt idx="2">
                  <c:v>355.37390624999989</c:v>
                </c:pt>
                <c:pt idx="3">
                  <c:v>364.25825390624988</c:v>
                </c:pt>
                <c:pt idx="4">
                  <c:v>373.36471025390608</c:v>
                </c:pt>
                <c:pt idx="5">
                  <c:v>382.69882801025369</c:v>
                </c:pt>
                <c:pt idx="6">
                  <c:v>392.26629871051</c:v>
                </c:pt>
                <c:pt idx="7">
                  <c:v>402.0729561782727</c:v>
                </c:pt>
                <c:pt idx="8">
                  <c:v>412.1247800827295</c:v>
                </c:pt>
                <c:pt idx="9">
                  <c:v>422.42789958479773</c:v>
                </c:pt>
                <c:pt idx="10">
                  <c:v>432.98859707441761</c:v>
                </c:pt>
                <c:pt idx="11">
                  <c:v>443.81331200127801</c:v>
                </c:pt>
                <c:pt idx="12">
                  <c:v>454.90864480130989</c:v>
                </c:pt>
                <c:pt idx="13">
                  <c:v>466.28136092134258</c:v>
                </c:pt>
                <c:pt idx="14">
                  <c:v>477.93839494437611</c:v>
                </c:pt>
                <c:pt idx="15">
                  <c:v>489.88685481798547</c:v>
                </c:pt>
                <c:pt idx="16">
                  <c:v>502.13402618843509</c:v>
                </c:pt>
                <c:pt idx="17">
                  <c:v>514.6873768431459</c:v>
                </c:pt>
                <c:pt idx="18">
                  <c:v>527.5545612642245</c:v>
                </c:pt>
                <c:pt idx="19">
                  <c:v>540.74342529583009</c:v>
                </c:pt>
                <c:pt idx="20">
                  <c:v>554.26201092822578</c:v>
                </c:pt>
                <c:pt idx="21">
                  <c:v>568.11856120143136</c:v>
                </c:pt>
                <c:pt idx="22">
                  <c:v>582.32152523146715</c:v>
                </c:pt>
                <c:pt idx="23">
                  <c:v>596.87956336225375</c:v>
                </c:pt>
                <c:pt idx="24">
                  <c:v>611.80155244630998</c:v>
                </c:pt>
                <c:pt idx="25">
                  <c:v>627.09659125746771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8-4217-A471-CD2E6C86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6111"/>
        <c:axId val="2672871"/>
      </c:lineChart>
      <c:catAx>
        <c:axId val="267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2871"/>
        <c:crosses val="autoZero"/>
        <c:auto val="1"/>
        <c:lblAlgn val="ctr"/>
        <c:lblOffset val="100"/>
        <c:noMultiLvlLbl val="0"/>
      </c:catAx>
      <c:valAx>
        <c:axId val="2672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Capacity Price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($/MW-day)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C8E452-5B1B-4DAD-AE0F-E36C3BE8BBF7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E383C-D4B6-A6D8-6DB7-FA3CA49D51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oopey\zonal_SDC\2016_03_testimony_materials\FCA10_demand_curve_MC_slide_data_KC_20160301_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A10_README"/>
      <sheetName val="results_tables"/>
      <sheetName val="System"/>
      <sheetName val="System_chart"/>
      <sheetName val="SENE"/>
      <sheetName val="SENE_chart"/>
      <sheetName val="NNE"/>
      <sheetName val="NNE_chart"/>
      <sheetName val="notes"/>
      <sheetName val="FCA9_README"/>
      <sheetName val="FCA9_System"/>
      <sheetName val="SEMA_RI"/>
      <sheetName val="NEMA"/>
      <sheetName val="CT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pjm.com/-/media/library/reports-notices/special-reports/2022/20220422-brattle-final-cone-report.ashx" TargetMode="External"/><Relationship Id="rId1" Type="http://schemas.openxmlformats.org/officeDocument/2006/relationships/hyperlink" Target="https://cdn.misoenergy.org/2023-10-05%20CONE%20Annual%20Filing630452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FC37-0E04-4523-B544-0054CF9B5B8C}">
  <dimension ref="A1:B4"/>
  <sheetViews>
    <sheetView tabSelected="1" workbookViewId="0">
      <selection activeCell="B5" sqref="B5"/>
    </sheetView>
  </sheetViews>
  <sheetFormatPr defaultRowHeight="15"/>
  <cols>
    <col min="1" max="1" width="19.28515625" customWidth="1"/>
    <col min="2" max="2" width="132.7109375" customWidth="1"/>
  </cols>
  <sheetData>
    <row r="1" spans="1:2">
      <c r="A1" s="2" t="s">
        <v>0</v>
      </c>
      <c r="B1" s="2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1078-4ED4-4FC5-BE82-0E8284E943FB}">
  <dimension ref="A1:N28"/>
  <sheetViews>
    <sheetView workbookViewId="0">
      <selection activeCell="B28" sqref="B28"/>
    </sheetView>
  </sheetViews>
  <sheetFormatPr defaultRowHeight="15"/>
  <cols>
    <col min="1" max="1" width="22.85546875" bestFit="1" customWidth="1"/>
    <col min="2" max="2" width="11.7109375" bestFit="1" customWidth="1"/>
    <col min="3" max="3" width="19.28515625" bestFit="1" customWidth="1"/>
    <col min="4" max="4" width="11.140625" bestFit="1" customWidth="1"/>
    <col min="5" max="5" width="10.28515625" bestFit="1" customWidth="1"/>
    <col min="7" max="7" width="20.5703125" bestFit="1" customWidth="1"/>
    <col min="9" max="9" width="53.140625" customWidth="1"/>
    <col min="13" max="13" width="22.140625" bestFit="1" customWidth="1"/>
  </cols>
  <sheetData>
    <row r="1" spans="1:14">
      <c r="B1" s="2" t="s">
        <v>8</v>
      </c>
      <c r="N1" s="2" t="s">
        <v>9</v>
      </c>
    </row>
    <row r="2" spans="1:14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G2" t="s">
        <v>15</v>
      </c>
      <c r="H2">
        <v>330</v>
      </c>
      <c r="I2" s="1" t="s">
        <v>16</v>
      </c>
      <c r="M2" s="2" t="s">
        <v>17</v>
      </c>
      <c r="N2" s="10">
        <v>124541</v>
      </c>
    </row>
    <row r="3" spans="1:14">
      <c r="A3">
        <v>2025</v>
      </c>
      <c r="B3" s="4">
        <v>68.948714285714289</v>
      </c>
      <c r="C3" s="4">
        <v>405</v>
      </c>
      <c r="D3" s="4">
        <f>$H$2*1.025</f>
        <v>338.24999999999994</v>
      </c>
      <c r="E3" s="4">
        <v>130</v>
      </c>
      <c r="H3" s="3"/>
      <c r="I3" s="2" t="s">
        <v>18</v>
      </c>
      <c r="M3" s="2" t="s">
        <v>19</v>
      </c>
      <c r="N3" s="10">
        <v>121731</v>
      </c>
    </row>
    <row r="4" spans="1:14">
      <c r="A4">
        <v>2026</v>
      </c>
      <c r="B4" s="4">
        <v>108.13457142857143</v>
      </c>
      <c r="C4" s="4">
        <f>307*1.75</f>
        <v>537.25</v>
      </c>
      <c r="D4" s="4">
        <f t="shared" ref="D4:D28" si="0">D3*1.025</f>
        <v>346.7062499999999</v>
      </c>
      <c r="E4" s="4">
        <v>131</v>
      </c>
      <c r="G4" t="s">
        <v>20</v>
      </c>
      <c r="H4" s="4">
        <v>307</v>
      </c>
      <c r="I4" s="1" t="s">
        <v>21</v>
      </c>
      <c r="M4" s="2" t="s">
        <v>22</v>
      </c>
      <c r="N4" s="10">
        <v>117600</v>
      </c>
    </row>
    <row r="5" spans="1:14">
      <c r="A5">
        <v>2027</v>
      </c>
      <c r="B5" s="4">
        <v>61.778714285714287</v>
      </c>
      <c r="C5" s="4">
        <f>C4*1.035</f>
        <v>556.05374999999992</v>
      </c>
      <c r="D5" s="4">
        <f>D4*1.025</f>
        <v>355.37390624999989</v>
      </c>
      <c r="E5" s="4">
        <v>134</v>
      </c>
      <c r="I5" s="2" t="s">
        <v>23</v>
      </c>
      <c r="M5" s="2" t="s">
        <v>24</v>
      </c>
      <c r="N5" s="10">
        <v>121434</v>
      </c>
    </row>
    <row r="6" spans="1:14">
      <c r="A6">
        <v>2028</v>
      </c>
      <c r="B6" s="4">
        <v>59.909857142857149</v>
      </c>
      <c r="C6" s="4">
        <f t="shared" ref="C6:C28" si="1">C5*1.035</f>
        <v>575.51563124999984</v>
      </c>
      <c r="D6" s="4">
        <f t="shared" si="0"/>
        <v>364.25825390624988</v>
      </c>
      <c r="E6" s="4">
        <v>138</v>
      </c>
      <c r="M6" s="2" t="s">
        <v>25</v>
      </c>
      <c r="N6" s="10">
        <v>131725</v>
      </c>
    </row>
    <row r="7" spans="1:14">
      <c r="A7">
        <v>2029</v>
      </c>
      <c r="B7" s="4">
        <v>96.58342857142857</v>
      </c>
      <c r="C7" s="4">
        <f t="shared" si="1"/>
        <v>595.65867834374978</v>
      </c>
      <c r="D7" s="4">
        <f t="shared" si="0"/>
        <v>373.36471025390608</v>
      </c>
      <c r="E7" s="4">
        <v>131</v>
      </c>
      <c r="M7" s="2" t="s">
        <v>26</v>
      </c>
      <c r="N7" s="10">
        <v>120340</v>
      </c>
    </row>
    <row r="8" spans="1:14">
      <c r="A8">
        <v>2030</v>
      </c>
      <c r="B8" s="4">
        <v>80.287999999999997</v>
      </c>
      <c r="C8" s="4">
        <f t="shared" si="1"/>
        <v>616.50673208578098</v>
      </c>
      <c r="D8" s="4">
        <f t="shared" si="0"/>
        <v>382.69882801025369</v>
      </c>
      <c r="E8" s="4">
        <v>145</v>
      </c>
      <c r="M8" s="2" t="s">
        <v>27</v>
      </c>
      <c r="N8" s="10">
        <v>127135</v>
      </c>
    </row>
    <row r="9" spans="1:14">
      <c r="A9">
        <v>2031</v>
      </c>
      <c r="B9" s="4">
        <v>103.00542857142857</v>
      </c>
      <c r="C9" s="4">
        <f t="shared" si="1"/>
        <v>638.08446770878322</v>
      </c>
      <c r="D9" s="4">
        <f t="shared" si="0"/>
        <v>392.26629871051</v>
      </c>
      <c r="E9" s="4">
        <v>273.53647808913638</v>
      </c>
      <c r="M9" s="2" t="s">
        <v>28</v>
      </c>
      <c r="N9" s="10">
        <v>113810</v>
      </c>
    </row>
    <row r="10" spans="1:14">
      <c r="A10">
        <v>2032</v>
      </c>
      <c r="B10" s="4">
        <v>101.56428571428572</v>
      </c>
      <c r="C10" s="4">
        <f t="shared" si="1"/>
        <v>660.41742407859056</v>
      </c>
      <c r="D10" s="4">
        <f t="shared" si="0"/>
        <v>402.0729561782727</v>
      </c>
      <c r="E10" s="4">
        <v>402.0729561782727</v>
      </c>
      <c r="M10" s="2" t="s">
        <v>29</v>
      </c>
      <c r="N10" s="10">
        <v>112804</v>
      </c>
    </row>
    <row r="11" spans="1:14">
      <c r="A11">
        <v>2033</v>
      </c>
      <c r="B11" s="4">
        <v>199.70328571428573</v>
      </c>
      <c r="C11" s="4">
        <f t="shared" si="1"/>
        <v>683.53203392134117</v>
      </c>
      <c r="D11" s="4">
        <f t="shared" si="0"/>
        <v>412.1247800827295</v>
      </c>
      <c r="E11" s="4">
        <f t="shared" ref="E11:E27" si="2">D11</f>
        <v>412.1247800827295</v>
      </c>
      <c r="M11" s="2" t="s">
        <v>30</v>
      </c>
      <c r="N11" s="10">
        <v>112263</v>
      </c>
    </row>
    <row r="12" spans="1:14">
      <c r="A12">
        <v>2034</v>
      </c>
      <c r="B12" s="4">
        <v>210.47957142857143</v>
      </c>
      <c r="C12" s="4">
        <f t="shared" si="1"/>
        <v>707.45565510858808</v>
      </c>
      <c r="D12" s="4">
        <f t="shared" si="0"/>
        <v>422.42789958479773</v>
      </c>
      <c r="E12" s="4">
        <f t="shared" si="2"/>
        <v>422.42789958479773</v>
      </c>
      <c r="M12" s="2" t="s">
        <v>31</v>
      </c>
      <c r="N12" s="4">
        <f>AVERAGE(N2:N11)/365</f>
        <v>329.69397260273973</v>
      </c>
    </row>
    <row r="13" spans="1:14">
      <c r="A13">
        <v>2035</v>
      </c>
      <c r="B13" s="4">
        <v>291.92571428571426</v>
      </c>
      <c r="C13" s="4">
        <f t="shared" si="1"/>
        <v>732.21660303738861</v>
      </c>
      <c r="D13" s="4">
        <f t="shared" si="0"/>
        <v>432.98859707441761</v>
      </c>
      <c r="E13" s="4">
        <f t="shared" si="2"/>
        <v>432.98859707441761</v>
      </c>
    </row>
    <row r="14" spans="1:14">
      <c r="A14">
        <v>2036</v>
      </c>
      <c r="B14" s="4">
        <v>391.75614285714289</v>
      </c>
      <c r="C14" s="4">
        <f t="shared" si="1"/>
        <v>757.84418414369713</v>
      </c>
      <c r="D14" s="4">
        <f t="shared" si="0"/>
        <v>443.81331200127801</v>
      </c>
      <c r="E14" s="4">
        <f t="shared" si="2"/>
        <v>443.81331200127801</v>
      </c>
    </row>
    <row r="15" spans="1:14">
      <c r="A15">
        <v>2037</v>
      </c>
      <c r="B15" s="4">
        <v>609.19728571428573</v>
      </c>
      <c r="C15" s="4">
        <f t="shared" si="1"/>
        <v>784.36873058872652</v>
      </c>
      <c r="D15" s="4">
        <f t="shared" si="0"/>
        <v>454.90864480130989</v>
      </c>
      <c r="E15" s="4">
        <f t="shared" si="2"/>
        <v>454.90864480130989</v>
      </c>
    </row>
    <row r="16" spans="1:14">
      <c r="A16">
        <v>2038</v>
      </c>
      <c r="B16" s="4">
        <v>631.46257142857144</v>
      </c>
      <c r="C16" s="4">
        <f t="shared" si="1"/>
        <v>811.82163615933189</v>
      </c>
      <c r="D16" s="4">
        <f t="shared" si="0"/>
        <v>466.28136092134258</v>
      </c>
      <c r="E16" s="4">
        <f t="shared" si="2"/>
        <v>466.28136092134258</v>
      </c>
    </row>
    <row r="17" spans="1:5">
      <c r="A17">
        <v>2039</v>
      </c>
      <c r="B17" s="4">
        <v>544.93471428571434</v>
      </c>
      <c r="C17" s="4">
        <f t="shared" si="1"/>
        <v>840.23539342490847</v>
      </c>
      <c r="D17" s="4">
        <f t="shared" si="0"/>
        <v>477.93839494437611</v>
      </c>
      <c r="E17" s="4">
        <f t="shared" si="2"/>
        <v>477.93839494437611</v>
      </c>
    </row>
    <row r="18" spans="1:5">
      <c r="A18">
        <v>2040</v>
      </c>
      <c r="B18" s="4">
        <v>476.03128571428573</v>
      </c>
      <c r="C18" s="4">
        <f t="shared" si="1"/>
        <v>869.64363219478014</v>
      </c>
      <c r="D18" s="4">
        <f t="shared" si="0"/>
        <v>489.88685481798547</v>
      </c>
      <c r="E18" s="4">
        <f t="shared" si="2"/>
        <v>489.88685481798547</v>
      </c>
    </row>
    <row r="19" spans="1:5">
      <c r="A19">
        <v>2041</v>
      </c>
      <c r="B19" s="4">
        <v>679.48328571428567</v>
      </c>
      <c r="C19" s="4">
        <f t="shared" si="1"/>
        <v>900.0811593215974</v>
      </c>
      <c r="D19" s="4">
        <f t="shared" si="0"/>
        <v>502.13402618843509</v>
      </c>
      <c r="E19" s="4">
        <f t="shared" si="2"/>
        <v>502.13402618843509</v>
      </c>
    </row>
    <row r="20" spans="1:5">
      <c r="A20">
        <v>2042</v>
      </c>
      <c r="B20" s="4">
        <v>717.6792857142857</v>
      </c>
      <c r="C20" s="4">
        <f t="shared" si="1"/>
        <v>931.58399989785323</v>
      </c>
      <c r="D20" s="4">
        <f t="shared" si="0"/>
        <v>514.6873768431459</v>
      </c>
      <c r="E20" s="4">
        <f t="shared" si="2"/>
        <v>514.6873768431459</v>
      </c>
    </row>
    <row r="21" spans="1:5">
      <c r="A21">
        <v>2043</v>
      </c>
      <c r="B21" s="4">
        <v>745.66814285714281</v>
      </c>
      <c r="C21" s="4">
        <f t="shared" si="1"/>
        <v>964.18943989427805</v>
      </c>
      <c r="D21" s="4">
        <f t="shared" si="0"/>
        <v>527.5545612642245</v>
      </c>
      <c r="E21" s="4">
        <f t="shared" si="2"/>
        <v>527.5545612642245</v>
      </c>
    </row>
    <row r="22" spans="1:5">
      <c r="A22">
        <v>2044</v>
      </c>
      <c r="B22" s="4">
        <v>556.75785714285712</v>
      </c>
      <c r="C22" s="4">
        <f t="shared" si="1"/>
        <v>997.93607029057773</v>
      </c>
      <c r="D22" s="4">
        <f t="shared" si="0"/>
        <v>540.74342529583009</v>
      </c>
      <c r="E22" s="4">
        <f t="shared" si="2"/>
        <v>540.74342529583009</v>
      </c>
    </row>
    <row r="23" spans="1:5">
      <c r="A23">
        <v>2045</v>
      </c>
      <c r="B23" s="4">
        <v>775.75742857142848</v>
      </c>
      <c r="C23" s="4">
        <f t="shared" si="1"/>
        <v>1032.8638327507479</v>
      </c>
      <c r="D23" s="4">
        <f t="shared" si="0"/>
        <v>554.26201092822578</v>
      </c>
      <c r="E23" s="4">
        <f t="shared" si="2"/>
        <v>554.26201092822578</v>
      </c>
    </row>
    <row r="24" spans="1:5">
      <c r="A24">
        <v>2046</v>
      </c>
      <c r="B24" s="4">
        <v>814.57842857142862</v>
      </c>
      <c r="C24" s="4">
        <f t="shared" si="1"/>
        <v>1069.0140668970239</v>
      </c>
      <c r="D24" s="4">
        <f t="shared" si="0"/>
        <v>568.11856120143136</v>
      </c>
      <c r="E24" s="4">
        <f t="shared" si="2"/>
        <v>568.11856120143136</v>
      </c>
    </row>
    <row r="25" spans="1:5">
      <c r="A25">
        <v>2047</v>
      </c>
      <c r="B25" s="4">
        <v>847.52471428571425</v>
      </c>
      <c r="C25" s="4">
        <f t="shared" si="1"/>
        <v>1106.4295592384196</v>
      </c>
      <c r="D25" s="4">
        <f t="shared" si="0"/>
        <v>582.32152523146715</v>
      </c>
      <c r="E25" s="4">
        <f t="shared" si="2"/>
        <v>582.32152523146715</v>
      </c>
    </row>
    <row r="26" spans="1:5">
      <c r="A26">
        <v>2048</v>
      </c>
      <c r="B26" s="4">
        <v>880.61528571428573</v>
      </c>
      <c r="C26" s="4">
        <f t="shared" si="1"/>
        <v>1145.1545938117642</v>
      </c>
      <c r="D26" s="4">
        <f t="shared" si="0"/>
        <v>596.87956336225375</v>
      </c>
      <c r="E26" s="4">
        <f t="shared" si="2"/>
        <v>596.87956336225375</v>
      </c>
    </row>
    <row r="27" spans="1:5">
      <c r="A27">
        <v>2049</v>
      </c>
      <c r="B27" s="4">
        <v>915.04171428571431</v>
      </c>
      <c r="C27" s="4">
        <f t="shared" si="1"/>
        <v>1185.235004595176</v>
      </c>
      <c r="D27" s="4">
        <f t="shared" si="0"/>
        <v>611.80155244630998</v>
      </c>
      <c r="E27" s="4">
        <f t="shared" si="2"/>
        <v>611.80155244630998</v>
      </c>
    </row>
    <row r="28" spans="1:5">
      <c r="A28">
        <v>2050</v>
      </c>
      <c r="B28" s="4">
        <v>946.4</v>
      </c>
      <c r="C28" s="4">
        <f t="shared" si="1"/>
        <v>1226.7182297560071</v>
      </c>
      <c r="D28" s="4">
        <f t="shared" si="0"/>
        <v>627.09659125746771</v>
      </c>
      <c r="E28" s="4">
        <f t="shared" ref="E28" si="3">D28</f>
        <v>627.09659125746771</v>
      </c>
    </row>
  </sheetData>
  <hyperlinks>
    <hyperlink ref="I2" r:id="rId1" display="https://cdn.misoenergy.org/2023-10-05 CONE Annual Filing630452.pdf" xr:uid="{318E4E33-9326-43E5-9326-DD399DCC4DE5}"/>
    <hyperlink ref="I4" r:id="rId2" display="https://www.pjm.com/-/media/library/reports-notices/special-reports/2022/20220422-brattle-final-cone-report.ashx" xr:uid="{04BD8D8C-E3A7-4BA3-BAD2-EE1B0D64511C}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DC87-3BE3-496E-93C1-91D8410F033B}">
  <dimension ref="A1:D56"/>
  <sheetViews>
    <sheetView workbookViewId="0">
      <selection activeCell="C46" sqref="C46:D46"/>
    </sheetView>
  </sheetViews>
  <sheetFormatPr defaultColWidth="20.7109375" defaultRowHeight="12.75"/>
  <cols>
    <col min="1" max="1" width="20.7109375" style="5" customWidth="1"/>
    <col min="2" max="16384" width="20.7109375" style="5"/>
  </cols>
  <sheetData>
    <row r="1" spans="1:2">
      <c r="A1" s="5" t="s">
        <v>32</v>
      </c>
    </row>
    <row r="2" spans="1:2">
      <c r="A2" s="5" t="s">
        <v>33</v>
      </c>
    </row>
    <row r="3" spans="1:2">
      <c r="A3" s="5" t="s">
        <v>34</v>
      </c>
    </row>
    <row r="4" spans="1:2">
      <c r="A4" s="5" t="s">
        <v>35</v>
      </c>
    </row>
    <row r="5" spans="1:2">
      <c r="A5" s="5" t="s">
        <v>36</v>
      </c>
    </row>
    <row r="6" spans="1:2">
      <c r="A6" s="5" t="s">
        <v>37</v>
      </c>
    </row>
    <row r="8" spans="1:2">
      <c r="A8" s="5" t="s">
        <v>38</v>
      </c>
      <c r="B8" s="5" t="s">
        <v>39</v>
      </c>
    </row>
    <row r="10" spans="1:2">
      <c r="A10" s="5" t="s">
        <v>40</v>
      </c>
    </row>
    <row r="11" spans="1:2">
      <c r="A11" s="5" t="s">
        <v>41</v>
      </c>
      <c r="B11" s="5" t="s">
        <v>38</v>
      </c>
    </row>
    <row r="12" spans="1:2">
      <c r="A12" s="7">
        <v>28491</v>
      </c>
      <c r="B12" s="6">
        <v>71.233333333333334</v>
      </c>
    </row>
    <row r="13" spans="1:2">
      <c r="A13" s="7">
        <v>28856</v>
      </c>
      <c r="B13" s="6">
        <v>77.75</v>
      </c>
    </row>
    <row r="14" spans="1:2">
      <c r="A14" s="7">
        <v>29221</v>
      </c>
      <c r="B14" s="6">
        <v>87.025000000000006</v>
      </c>
    </row>
    <row r="15" spans="1:2">
      <c r="A15" s="7">
        <v>29587</v>
      </c>
      <c r="B15" s="6">
        <v>94.966666666666669</v>
      </c>
    </row>
    <row r="16" spans="1:2">
      <c r="A16" s="7">
        <v>29952</v>
      </c>
      <c r="B16" s="6">
        <v>99.99166666666666</v>
      </c>
    </row>
    <row r="17" spans="1:2">
      <c r="A17" s="7">
        <v>30317</v>
      </c>
      <c r="B17" s="6">
        <v>101.40833333333333</v>
      </c>
    </row>
    <row r="18" spans="1:2">
      <c r="A18" s="7">
        <v>30682</v>
      </c>
      <c r="B18" s="6">
        <v>103.325</v>
      </c>
    </row>
    <row r="19" spans="1:2">
      <c r="A19" s="7">
        <v>31048</v>
      </c>
      <c r="B19" s="6">
        <v>105.69166666666666</v>
      </c>
    </row>
    <row r="20" spans="1:2">
      <c r="A20" s="7">
        <v>31413</v>
      </c>
      <c r="B20" s="6">
        <v>107.19166666666666</v>
      </c>
    </row>
    <row r="21" spans="1:2">
      <c r="A21" s="7">
        <v>31778</v>
      </c>
      <c r="B21" s="6">
        <v>108.29166666666667</v>
      </c>
    </row>
    <row r="22" spans="1:2">
      <c r="A22" s="7">
        <v>32143</v>
      </c>
      <c r="B22" s="6">
        <v>112.79166666666667</v>
      </c>
    </row>
    <row r="23" spans="1:2">
      <c r="A23" s="7">
        <v>32509</v>
      </c>
      <c r="B23" s="6">
        <v>119.02500000000001</v>
      </c>
    </row>
    <row r="24" spans="1:2">
      <c r="A24" s="7">
        <v>32874</v>
      </c>
      <c r="B24" s="6">
        <v>123.65833333333333</v>
      </c>
    </row>
    <row r="25" spans="1:2">
      <c r="A25" s="7">
        <v>33239</v>
      </c>
      <c r="B25" s="6">
        <v>127.76666666666667</v>
      </c>
    </row>
    <row r="26" spans="1:2">
      <c r="A26" s="7">
        <v>33604</v>
      </c>
      <c r="B26" s="6">
        <v>129.89166666666668</v>
      </c>
    </row>
    <row r="27" spans="1:2">
      <c r="A27" s="7">
        <v>33970</v>
      </c>
      <c r="B27" s="6">
        <v>132.19166666666666</v>
      </c>
    </row>
    <row r="28" spans="1:2">
      <c r="A28" s="7">
        <v>34335</v>
      </c>
      <c r="B28" s="6">
        <v>134.78333333333333</v>
      </c>
    </row>
    <row r="29" spans="1:2">
      <c r="A29" s="7">
        <v>34700</v>
      </c>
      <c r="B29" s="6">
        <v>139.05000000000001</v>
      </c>
    </row>
    <row r="30" spans="1:2">
      <c r="A30" s="7">
        <v>35065</v>
      </c>
      <c r="B30" s="6">
        <v>142.53333333333333</v>
      </c>
    </row>
    <row r="31" spans="1:2">
      <c r="A31" s="7">
        <v>35431</v>
      </c>
      <c r="B31" s="6">
        <v>144.94999999999999</v>
      </c>
    </row>
    <row r="32" spans="1:2">
      <c r="A32" s="7">
        <v>35796</v>
      </c>
      <c r="B32" s="6">
        <v>147.22499999999999</v>
      </c>
    </row>
    <row r="33" spans="1:4">
      <c r="A33" s="7">
        <v>36161</v>
      </c>
      <c r="B33" s="6">
        <v>149.30833333333334</v>
      </c>
    </row>
    <row r="34" spans="1:4">
      <c r="A34" s="7">
        <v>36526</v>
      </c>
      <c r="B34" s="6">
        <v>150.75</v>
      </c>
    </row>
    <row r="35" spans="1:4">
      <c r="A35" s="7">
        <v>36892</v>
      </c>
      <c r="B35" s="6">
        <v>152.74166666666667</v>
      </c>
    </row>
    <row r="36" spans="1:4">
      <c r="A36" s="7">
        <v>37257</v>
      </c>
      <c r="B36" s="6">
        <v>154.21666666666667</v>
      </c>
      <c r="C36" s="8">
        <f>(B56/B36)^0.05-1</f>
        <v>3.4597391024844937E-2</v>
      </c>
      <c r="D36" s="9" t="s">
        <v>42</v>
      </c>
    </row>
    <row r="37" spans="1:4">
      <c r="A37" s="7">
        <v>37622</v>
      </c>
      <c r="B37" s="6">
        <v>155.59166666666667</v>
      </c>
    </row>
    <row r="38" spans="1:4">
      <c r="A38" s="7">
        <v>37987</v>
      </c>
      <c r="B38" s="6">
        <v>160.1</v>
      </c>
    </row>
    <row r="39" spans="1:4">
      <c r="A39" s="7">
        <v>38353</v>
      </c>
      <c r="B39" s="6">
        <v>168.625</v>
      </c>
    </row>
    <row r="40" spans="1:4">
      <c r="A40" s="7">
        <v>38718</v>
      </c>
      <c r="B40" s="6">
        <v>175.55833333333334</v>
      </c>
    </row>
    <row r="41" spans="1:4">
      <c r="A41" s="7">
        <v>39083</v>
      </c>
      <c r="B41" s="6">
        <v>183.8</v>
      </c>
    </row>
    <row r="42" spans="1:4">
      <c r="A42" s="7">
        <v>39448</v>
      </c>
      <c r="B42" s="6">
        <v>193.14166666666668</v>
      </c>
    </row>
    <row r="43" spans="1:4">
      <c r="A43" s="7">
        <v>39814</v>
      </c>
      <c r="B43" s="6">
        <v>199.15833333333333</v>
      </c>
    </row>
    <row r="44" spans="1:4">
      <c r="A44" s="7">
        <v>40179</v>
      </c>
      <c r="B44" s="6">
        <v>200.6</v>
      </c>
    </row>
    <row r="45" spans="1:4">
      <c r="A45" s="7">
        <v>40544</v>
      </c>
      <c r="B45" s="6">
        <v>207.57499999999999</v>
      </c>
    </row>
    <row r="46" spans="1:4">
      <c r="A46" s="7">
        <v>40909</v>
      </c>
      <c r="B46" s="6">
        <v>213.875</v>
      </c>
      <c r="C46" s="8">
        <f>(B56/B46)^0.1-1</f>
        <v>3.595260477342932E-2</v>
      </c>
      <c r="D46" s="9" t="s">
        <v>43</v>
      </c>
    </row>
    <row r="47" spans="1:4">
      <c r="A47" s="7">
        <v>41275</v>
      </c>
      <c r="B47" s="6">
        <v>218.34166666666667</v>
      </c>
    </row>
    <row r="48" spans="1:4">
      <c r="A48" s="7">
        <v>41640</v>
      </c>
      <c r="B48" s="6">
        <v>222.84166666666667</v>
      </c>
    </row>
    <row r="49" spans="1:2">
      <c r="A49" s="7">
        <v>42005</v>
      </c>
      <c r="B49" s="6">
        <v>225.81666666666666</v>
      </c>
    </row>
    <row r="50" spans="1:2">
      <c r="A50" s="7">
        <v>42370</v>
      </c>
      <c r="B50" s="6">
        <v>228.05</v>
      </c>
    </row>
    <row r="51" spans="1:2">
      <c r="A51" s="7">
        <v>42736</v>
      </c>
      <c r="B51" s="6">
        <v>231.56666666666666</v>
      </c>
    </row>
    <row r="52" spans="1:2">
      <c r="A52" s="7">
        <v>43101</v>
      </c>
      <c r="B52" s="6">
        <v>239.19166666666666</v>
      </c>
    </row>
    <row r="53" spans="1:2">
      <c r="A53" s="7">
        <v>43466</v>
      </c>
      <c r="B53" s="6">
        <v>247.07499999999999</v>
      </c>
    </row>
    <row r="54" spans="1:2">
      <c r="A54" s="7">
        <v>43831</v>
      </c>
      <c r="B54" s="6">
        <v>251.03333333333333</v>
      </c>
    </row>
    <row r="55" spans="1:2">
      <c r="A55" s="7">
        <v>44197</v>
      </c>
      <c r="B55" s="6">
        <v>265.49008333333336</v>
      </c>
    </row>
    <row r="56" spans="1:2">
      <c r="A56" s="7">
        <v>44562</v>
      </c>
      <c r="B56" s="6">
        <v>304.48008333333331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6" ma:contentTypeDescription="Create a new document." ma:contentTypeScope="" ma:versionID="53740bddac1f26aaa791076d257ce165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b29dddca1f498f04e63b02cd92c8f757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532697-9F50-4633-A0D9-63995254485F}"/>
</file>

<file path=customXml/itemProps2.xml><?xml version="1.0" encoding="utf-8"?>
<ds:datastoreItem xmlns:ds="http://schemas.openxmlformats.org/officeDocument/2006/customXml" ds:itemID="{63AFF8C9-4A88-438A-BBE6-4209C356B898}"/>
</file>

<file path=customXml/itemProps3.xml><?xml version="1.0" encoding="utf-8"?>
<ds:datastoreItem xmlns:ds="http://schemas.openxmlformats.org/officeDocument/2006/customXml" ds:itemID="{B98DA290-995C-4EB0-823C-FD87CBBA2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Mattfolk</dc:creator>
  <cp:keywords/>
  <dc:description/>
  <cp:lastModifiedBy>Star, Anthony</cp:lastModifiedBy>
  <cp:revision/>
  <dcterms:created xsi:type="dcterms:W3CDTF">2024-02-11T04:37:02Z</dcterms:created>
  <dcterms:modified xsi:type="dcterms:W3CDTF">2024-02-13T22:01:46Z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{2007774A-30E0-4982-BFC9-C5E5B53A9C1A}</vt:lpwstr>
  </property>
  <property fmtid="{D5CDD505-2E9C-101B-9397-08002B2CF9AE}" pid="3" name="ContentTypeId">
    <vt:lpwstr>0x010100A7D9C6DF2CFA2344B8438EA57D1C19B2</vt:lpwstr>
  </property>
  <property fmtid="{D5CDD505-2E9C-101B-9397-08002B2CF9AE}" pid="4" name="MediaServiceImageTags">
    <vt:lpwstr/>
  </property>
</Properties>
</file>